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. 4 ДОХОДЫ" sheetId="1" r:id="rId1"/>
  </sheets>
  <definedNames>
    <definedName name="_xlnm.Print_Area" localSheetId="0">'Прил. 4 ДОХОДЫ'!$A$1:$V$180</definedName>
  </definedNames>
  <calcPr fullCalcOnLoad="1"/>
</workbook>
</file>

<file path=xl/sharedStrings.xml><?xml version="1.0" encoding="utf-8"?>
<sst xmlns="http://schemas.openxmlformats.org/spreadsheetml/2006/main" count="358" uniqueCount="334">
  <si>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</si>
  <si>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</si>
  <si>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</si>
  <si>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</si>
  <si>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поселений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</si>
  <si>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</si>
  <si>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</si>
  <si>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Иные межбюджетные трансферты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</si>
  <si>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</si>
  <si>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</si>
  <si>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</si>
  <si>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</si>
  <si>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</si>
  <si>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</si>
  <si>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</si>
  <si>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</si>
  <si>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</si>
  <si>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</si>
  <si>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</si>
  <si>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</si>
  <si>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</si>
  <si>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</si>
  <si>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</si>
  <si>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</si>
  <si>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</si>
  <si>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</si>
  <si>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</si>
  <si>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</si>
  <si>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</si>
  <si>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</si>
  <si>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</si>
  <si>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</si>
  <si>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</si>
  <si>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</si>
  <si>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</si>
  <si>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</si>
  <si>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</si>
  <si>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</si>
  <si>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</si>
  <si>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</si>
  <si>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</si>
  <si>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</si>
  <si>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</si>
  <si>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</si>
  <si>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</si>
  <si>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</si>
  <si>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</si>
  <si>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</si>
  <si>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</si>
  <si>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</si>
  <si>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</si>
  <si>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</si>
  <si>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</si>
  <si>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</si>
  <si>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</si>
  <si>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</si>
  <si>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</si>
  <si>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</si>
  <si>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</si>
  <si>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</si>
  <si>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</si>
  <si>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</si>
  <si>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</si>
  <si>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</si>
  <si>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</si>
  <si>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</si>
  <si>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</si>
  <si>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</si>
  <si>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</si>
  <si>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</si>
  <si>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</si>
  <si>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</si>
  <si>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</si>
  <si>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</si>
  <si>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</si>
  <si>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</si>
  <si>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</si>
  <si>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</si>
  <si>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</si>
  <si>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</si>
  <si>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</si>
  <si>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</si>
  <si>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</si>
  <si>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</si>
  <si>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</si>
  <si>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</si>
  <si>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</si>
  <si>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</si>
  <si>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</si>
  <si>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</si>
  <si>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</si>
  <si>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</si>
  <si>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</si>
  <si>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</si>
  <si>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</si>
  <si>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</si>
  <si>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</si>
  <si>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</si>
  <si>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</si>
  <si>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</si>
  <si>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</si>
  <si>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</si>
  <si>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</si>
  <si>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</si>
  <si>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</si>
  <si>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</si>
  <si>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</si>
  <si>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</si>
  <si>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</si>
  <si>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</si>
  <si>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</si>
  <si>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</si>
  <si>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</si>
  <si>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</si>
  <si>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</si>
  <si>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</si>
  <si>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</si>
  <si>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</si>
  <si>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</si>
  <si>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</si>
  <si>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</si>
  <si>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</si>
  <si>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</si>
  <si>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</si>
  <si>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</si>
  <si>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</si>
  <si>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</si>
  <si>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</si>
  <si>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</si>
  <si>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</si>
  <si>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</si>
  <si>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</si>
  <si>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</si>
  <si>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</si>
  <si>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</si>
  <si>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</si>
  <si>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</si>
  <si>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</si>
  <si>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</si>
  <si>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</si>
  <si>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</si>
  <si>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</si>
  <si>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</si>
  <si>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</si>
  <si>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000  1  14  00000  00  0000  000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</si>
  <si>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</si>
  <si>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</si>
  <si>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</si>
  <si>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</si>
  <si>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</si>
  <si>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</si>
  <si>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</si>
  <si>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</si>
  <si>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</si>
  <si>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</si>
  <si>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</si>
  <si>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</si>
  <si>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</si>
  <si>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</si>
  <si>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</si>
  <si>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</si>
  <si>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</si>
  <si>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</si>
  <si>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</si>
  <si>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</si>
  <si>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</si>
  <si>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</si>
  <si>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</si>
  <si>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</si>
  <si>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</si>
  <si>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</si>
  <si>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</si>
  <si>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</si>
  <si>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</si>
  <si>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</si>
  <si>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</si>
  <si>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</si>
  <si>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</si>
  <si>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</si>
  <si>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</si>
  <si>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</si>
  <si>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</si>
  <si>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</si>
  <si>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</si>
  <si>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</si>
  <si>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</si>
  <si>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</si>
  <si>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</si>
  <si>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</si>
  <si>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</si>
  <si>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</si>
  <si>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</si>
  <si>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Дотации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</si>
  <si>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</si>
  <si>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</si>
  <si>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</si>
  <si>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</si>
  <si>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</si>
  <si>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</si>
  <si>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</si>
  <si>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</si>
  <si>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</si>
  <si>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</si>
  <si>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</si>
  <si>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</si>
  <si>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</si>
  <si>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</si>
  <si>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</si>
  <si>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</si>
  <si>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расходы</t>
  </si>
  <si>
    <t>Субвенции бюджетам субъектов Российской Федерации и муниципальных образований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</si>
  <si>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</si>
  <si>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</si>
  <si>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</si>
  <si>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</si>
  <si>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</si>
  <si>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</si>
  <si>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</si>
  <si>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</si>
  <si>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</si>
  <si>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</si>
  <si>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</si>
  <si>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</si>
  <si>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</si>
  <si>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</si>
  <si>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</si>
  <si>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</si>
  <si>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</si>
  <si>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</si>
  <si>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</si>
  <si>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</si>
  <si>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</si>
  <si>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</si>
  <si>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</si>
  <si>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</si>
  <si>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</si>
  <si>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</si>
  <si>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</si>
  <si>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</si>
  <si>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</si>
  <si>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</si>
  <si>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</si>
  <si>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</si>
  <si>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</si>
  <si>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</si>
  <si>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</si>
  <si>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</si>
  <si>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</si>
  <si>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</si>
  <si>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</si>
  <si>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</si>
  <si>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</si>
  <si>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</si>
  <si>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</si>
  <si>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</si>
  <si>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</si>
  <si>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</si>
  <si>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</si>
  <si>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</si>
  <si>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</si>
  <si>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</si>
  <si>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</si>
  <si>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</si>
  <si>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</si>
  <si>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</si>
  <si>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</si>
  <si>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</si>
  <si>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</si>
  <si>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</si>
  <si>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</si>
  <si>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</si>
  <si>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</si>
  <si>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</si>
  <si>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</si>
  <si>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</si>
  <si>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</si>
  <si>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</si>
  <si>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</si>
  <si>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</si>
  <si>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</si>
  <si>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</si>
  <si>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</si>
  <si>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</si>
  <si>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</si>
  <si>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</si>
  <si>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</si>
  <si>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</si>
  <si>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</si>
  <si>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</si>
  <si>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000 1 00 1 03 02200 01 0000 110</t>
  </si>
  <si>
    <t>000  1  16  51040  02  0000  140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</si>
  <si>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</si>
  <si>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</si>
  <si>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000  1  06 06033  10  1000  110</t>
  </si>
  <si>
    <t>000  1  06  06043  10  1000  110</t>
  </si>
  <si>
    <t>000  1  06  06043  10  2100  110</t>
  </si>
  <si>
    <t>1  1  06 06033  10  1000  110</t>
  </si>
  <si>
    <t>2  1  06 06033  10  1000  110</t>
  </si>
  <si>
    <t>3  1  06 06033  10  1000  110</t>
  </si>
  <si>
    <t>4  1  06 06033  10  1000  110</t>
  </si>
  <si>
    <t>000  1  06 06033  10  2100  110</t>
  </si>
  <si>
    <t>000  1  13  01995 10  0000  130</t>
  </si>
  <si>
    <t>000  1  05  03010  01  0000  110</t>
  </si>
  <si>
    <t>000  1  06  06043  10  3000  110</t>
  </si>
  <si>
    <t>Иные межбюджетные трансферты из бюджета муниципального района бюджетам поселений на исполнение переданных полномомчий</t>
  </si>
  <si>
    <t>000  1  06  06033  10 3000 110</t>
  </si>
  <si>
    <t>000  2  02  15001  00  0000  000</t>
  </si>
  <si>
    <t>000  2  02  35118  00  0000  000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</si>
  <si>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</si>
  <si>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000  1  15 02050 10 0000 140</t>
  </si>
  <si>
    <t>000  2  02  29999  00  0000  000</t>
  </si>
  <si>
    <t>000  2  02  40000  00  0000  000</t>
  </si>
  <si>
    <t>000  2  02  30000  00  0000  000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</si>
  <si>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</si>
  <si>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000  2  02  20000  00  0000  000</t>
  </si>
  <si>
    <t>000  2  02  10000  00  0000  000</t>
  </si>
  <si>
    <t xml:space="preserve">  ДОХОДЫ ОТ ПРОДАЖИ МАТЕРИАЛЬНЫХ И НЕМАТЕРИАЛЬНЫХ АКТИВОВ</t>
  </si>
  <si>
    <t>000 1 00 1 03 02240 01 0000 110</t>
  </si>
  <si>
    <t>000 1 00 1 03 02250 01 0000 110</t>
  </si>
  <si>
    <t>000 1 00 1 03 02260 01 0000 110</t>
  </si>
  <si>
    <t>000  2  02  15001  10  0000  150</t>
  </si>
  <si>
    <t>000  1  19  60010  10  0000  150</t>
  </si>
  <si>
    <t>000  2  02  25555  10  0000  150</t>
  </si>
  <si>
    <t>007 202 29999 10 0000 150</t>
  </si>
  <si>
    <t>007 202 30024 10 0000 150</t>
  </si>
  <si>
    <t>000  2  02  35118  10  0000  150</t>
  </si>
  <si>
    <t>007 202 40014 10 0000 150</t>
  </si>
  <si>
    <t>007 202 49999 10 0000 150</t>
  </si>
  <si>
    <t>000  2  07  05000  10  0000  150</t>
  </si>
  <si>
    <t>000  2  07  00000  00  0000  150</t>
  </si>
  <si>
    <t>Приложение № 1</t>
  </si>
  <si>
    <t xml:space="preserve">        Доходы бюджета Мелиоративного сельского поселения на 2020 год по кодам видов доходов, подвидов доходов, классификации операций сектора государственного управления, относящихся к доходам бюджета   </t>
  </si>
  <si>
    <t>000  2 07 05030 10 0000 150</t>
  </si>
  <si>
    <t>к Постановлению Администрации Мелиоративного сельского поселения № 30 от 07.10.2020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</si>
</sst>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#,##0.0;[Red]\-#,##0.0;0.0"/>
    <numFmt numFmtId="176" formatCode="#,##0.0_ ;[Red]\-#,##0.0\ "/>
    <numFmt numFmtId="177" formatCode="000\.00\.000\.0"/>
    <numFmt numFmtId="178" formatCode="0.0"/>
    <numFmt numFmtId="179" formatCode="_-* #,##0.00&quot;р.&quot;_-;\-* #,##0.00&quot;р.&quot;_-;_-* \-??&quot;р.&quot;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9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10" xfId="0" applyFont="1" applyFill="1" applyBorder="1" applyAlignment="1">
      <alignment wrapText="1"/>
    </xf>
    <xf numFmtId="49" fontId="20" fillId="4" borderId="10" xfId="0" applyNumberFormat="1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/>
    </xf>
    <xf numFmtId="4" fontId="20" fillId="4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172" fontId="0" fillId="4" borderId="1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 wrapText="1"/>
    </xf>
    <xf numFmtId="49" fontId="20" fillId="24" borderId="10" xfId="0" applyNumberFormat="1" applyFont="1" applyFill="1" applyBorder="1" applyAlignment="1">
      <alignment/>
    </xf>
    <xf numFmtId="49" fontId="20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172" fontId="0" fillId="24" borderId="10" xfId="0" applyNumberForma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left" indent="2"/>
    </xf>
    <xf numFmtId="172" fontId="20" fillId="0" borderId="10" xfId="0" applyNumberFormat="1" applyFont="1" applyBorder="1" applyAlignment="1">
      <alignment horizontal="left" indent="2"/>
    </xf>
    <xf numFmtId="4" fontId="0" fillId="0" borderId="10" xfId="0" applyNumberFormat="1" applyBorder="1" applyAlignment="1">
      <alignment horizontal="left" indent="2"/>
    </xf>
    <xf numFmtId="172" fontId="0" fillId="0" borderId="10" xfId="0" applyNumberFormat="1" applyBorder="1" applyAlignment="1">
      <alignment horizontal="left" indent="2"/>
    </xf>
    <xf numFmtId="49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0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wrapText="1"/>
    </xf>
    <xf numFmtId="49" fontId="19" fillId="26" borderId="10" xfId="0" applyNumberFormat="1" applyFont="1" applyFill="1" applyBorder="1" applyAlignment="1">
      <alignment/>
    </xf>
    <xf numFmtId="49" fontId="23" fillId="26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/>
    </xf>
    <xf numFmtId="4" fontId="23" fillId="26" borderId="10" xfId="0" applyNumberFormat="1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20" fillId="24" borderId="12" xfId="0" applyFont="1" applyFill="1" applyBorder="1" applyAlignment="1">
      <alignment wrapText="1"/>
    </xf>
    <xf numFmtId="49" fontId="20" fillId="24" borderId="12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/>
    </xf>
    <xf numFmtId="4" fontId="20" fillId="24" borderId="12" xfId="0" applyNumberFormat="1" applyFont="1" applyFill="1" applyBorder="1" applyAlignment="1">
      <alignment horizontal="center"/>
    </xf>
    <xf numFmtId="172" fontId="20" fillId="2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23" fillId="26" borderId="10" xfId="0" applyFont="1" applyFill="1" applyBorder="1" applyAlignment="1">
      <alignment wrapText="1"/>
    </xf>
    <xf numFmtId="49" fontId="23" fillId="26" borderId="10" xfId="0" applyNumberFormat="1" applyFont="1" applyFill="1" applyBorder="1" applyAlignment="1">
      <alignment/>
    </xf>
    <xf numFmtId="49" fontId="19" fillId="26" borderId="10" xfId="0" applyNumberFormat="1" applyFont="1" applyFill="1" applyBorder="1" applyAlignment="1">
      <alignment horizontal="center"/>
    </xf>
    <xf numFmtId="4" fontId="19" fillId="26" borderId="10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 horizontal="center"/>
    </xf>
    <xf numFmtId="172" fontId="19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4" fontId="0" fillId="26" borderId="10" xfId="0" applyNumberFormat="1" applyFill="1" applyBorder="1" applyAlignment="1">
      <alignment horizontal="left" indent="2"/>
    </xf>
    <xf numFmtId="172" fontId="0" fillId="26" borderId="10" xfId="0" applyNumberFormat="1" applyFill="1" applyBorder="1" applyAlignment="1">
      <alignment horizontal="center"/>
    </xf>
    <xf numFmtId="4" fontId="0" fillId="26" borderId="10" xfId="0" applyNumberFormat="1" applyFill="1" applyBorder="1" applyAlignment="1">
      <alignment horizontal="center"/>
    </xf>
    <xf numFmtId="49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/>
    </xf>
    <xf numFmtId="4" fontId="23" fillId="27" borderId="10" xfId="0" applyNumberFormat="1" applyFont="1" applyFill="1" applyBorder="1" applyAlignment="1">
      <alignment horizontal="center"/>
    </xf>
    <xf numFmtId="172" fontId="23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4" fontId="24" fillId="27" borderId="10" xfId="0" applyNumberFormat="1" applyFont="1" applyFill="1" applyBorder="1" applyAlignment="1">
      <alignment horizontal="center"/>
    </xf>
    <xf numFmtId="172" fontId="0" fillId="28" borderId="10" xfId="0" applyNumberFormat="1" applyFill="1" applyBorder="1" applyAlignment="1">
      <alignment horizontal="center"/>
    </xf>
    <xf numFmtId="172" fontId="0" fillId="29" borderId="10" xfId="0" applyNumberForma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80"/>
  <sheetViews>
    <sheetView tabSelected="1" zoomScalePageLayoutView="0" workbookViewId="0" topLeftCell="A1">
      <selection activeCell="Q111" sqref="Q111"/>
    </sheetView>
  </sheetViews>
  <sheetFormatPr defaultColWidth="9.00390625" defaultRowHeight="12.75"/>
  <cols>
    <col min="1" max="1" width="37.375" style="1" customWidth="1"/>
    <col min="2" max="2" width="0" style="2" hidden="1" customWidth="1"/>
    <col min="3" max="3" width="28.25390625" style="3" customWidth="1"/>
    <col min="4" max="8" width="0" style="1" hidden="1" customWidth="1"/>
    <col min="9" max="9" width="14.625" style="1" customWidth="1"/>
    <col min="10" max="16" width="0" style="1" hidden="1" customWidth="1"/>
    <col min="17" max="17" width="15.25390625" style="1" customWidth="1"/>
    <col min="18" max="18" width="0" style="1" hidden="1" customWidth="1"/>
    <col min="19" max="19" width="14.75390625" style="1" customWidth="1"/>
    <col min="20" max="20" width="12.25390625" style="0" customWidth="1"/>
  </cols>
  <sheetData>
    <row r="2" spans="17:19" ht="12.75">
      <c r="Q2" s="110" t="s">
        <v>330</v>
      </c>
      <c r="R2" s="110"/>
      <c r="S2" s="110"/>
    </row>
    <row r="3" spans="17:20" ht="11.25" customHeight="1">
      <c r="Q3" s="113" t="s">
        <v>333</v>
      </c>
      <c r="R3" s="113"/>
      <c r="S3" s="113"/>
      <c r="T3" s="113"/>
    </row>
    <row r="4" spans="17:20" ht="12.75">
      <c r="Q4" s="113"/>
      <c r="R4" s="113"/>
      <c r="S4" s="113"/>
      <c r="T4" s="113"/>
    </row>
    <row r="5" spans="17:20" ht="12.75">
      <c r="Q5" s="113"/>
      <c r="R5" s="113"/>
      <c r="S5" s="113"/>
      <c r="T5" s="113"/>
    </row>
    <row r="6" spans="17:20" ht="10.5" customHeight="1">
      <c r="Q6" s="113"/>
      <c r="R6" s="113"/>
      <c r="S6" s="113"/>
      <c r="T6" s="113"/>
    </row>
    <row r="7" spans="17:20" ht="7.5" customHeight="1">
      <c r="Q7" s="4"/>
      <c r="R7" s="4"/>
      <c r="S7" s="4"/>
      <c r="T7" s="4"/>
    </row>
    <row r="8" spans="1:20" ht="12.75" customHeight="1">
      <c r="A8" s="109" t="s">
        <v>331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1" customFormat="1" ht="18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2:20" s="1" customFormat="1" ht="12.75">
      <c r="B10" s="2"/>
      <c r="C10" s="3"/>
      <c r="S10" s="1" t="s">
        <v>8</v>
      </c>
      <c r="T10" s="5"/>
    </row>
    <row r="11" spans="2:3" s="1" customFormat="1" ht="12.75" hidden="1">
      <c r="B11" s="2"/>
      <c r="C11" s="3"/>
    </row>
    <row r="12" spans="1:43" s="8" customFormat="1" ht="64.5" customHeight="1">
      <c r="A12" s="111" t="s">
        <v>9</v>
      </c>
      <c r="B12" s="7" t="s">
        <v>10</v>
      </c>
      <c r="C12" s="112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111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6" t="s">
        <v>22</v>
      </c>
      <c r="O12" s="6" t="s">
        <v>23</v>
      </c>
      <c r="P12" s="6" t="s">
        <v>24</v>
      </c>
      <c r="Q12" s="111" t="s">
        <v>25</v>
      </c>
      <c r="R12" s="6" t="s">
        <v>26</v>
      </c>
      <c r="S12" s="111" t="s">
        <v>27</v>
      </c>
      <c r="T12" s="111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</row>
    <row r="13" spans="1:43" s="8" customFormat="1" ht="21" customHeight="1">
      <c r="A13" s="111"/>
      <c r="B13" s="7"/>
      <c r="C13" s="112"/>
      <c r="D13" s="6"/>
      <c r="E13" s="6"/>
      <c r="F13" s="6"/>
      <c r="G13" s="6"/>
      <c r="H13" s="6"/>
      <c r="I13" s="111"/>
      <c r="J13" s="6"/>
      <c r="K13" s="6"/>
      <c r="L13" s="6"/>
      <c r="M13" s="6"/>
      <c r="N13" s="6"/>
      <c r="O13" s="6"/>
      <c r="P13" s="6"/>
      <c r="Q13" s="111"/>
      <c r="R13" s="6"/>
      <c r="S13" s="6" t="s">
        <v>28</v>
      </c>
      <c r="T13" s="6" t="s">
        <v>29</v>
      </c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</row>
    <row r="14" spans="1:20" s="16" customFormat="1" ht="14.25" customHeight="1">
      <c r="A14" s="9" t="s">
        <v>30</v>
      </c>
      <c r="B14" s="10">
        <v>10</v>
      </c>
      <c r="C14" s="11"/>
      <c r="D14" s="12">
        <v>388676652.25</v>
      </c>
      <c r="E14" s="12">
        <v>388676652.25</v>
      </c>
      <c r="F14" s="12"/>
      <c r="G14" s="12"/>
      <c r="H14" s="12"/>
      <c r="I14" s="13">
        <f>I16+I19+I31+I72+I83+I115+I91+I106+I89</f>
        <v>11365649.65</v>
      </c>
      <c r="J14" s="13">
        <f aca="true" t="shared" si="0" ref="J14:P14">J16+J19+J31+J72+J83+J115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>Q15+Q115</f>
        <v>8063417.780000001</v>
      </c>
      <c r="R14" s="13" t="e">
        <f>R15+R115</f>
        <v>#REF!</v>
      </c>
      <c r="S14" s="14">
        <f aca="true" t="shared" si="1" ref="S14:S30">Q14-I14</f>
        <v>-3302231.869999999</v>
      </c>
      <c r="T14" s="15">
        <f aca="true" t="shared" si="2" ref="T14:T25">Q14/I14*100</f>
        <v>70.94550710526258</v>
      </c>
    </row>
    <row r="15" spans="1:20" s="16" customFormat="1" ht="13.5" customHeight="1">
      <c r="A15" s="17" t="s">
        <v>0</v>
      </c>
      <c r="B15" s="18">
        <v>10</v>
      </c>
      <c r="C15" s="19" t="s">
        <v>31</v>
      </c>
      <c r="D15" s="20">
        <v>114122846.29</v>
      </c>
      <c r="E15" s="20">
        <v>114122846.29</v>
      </c>
      <c r="F15" s="20"/>
      <c r="G15" s="20"/>
      <c r="H15" s="20"/>
      <c r="I15" s="21">
        <f>I16+I19+I31+I72+I83+I89+I106+I113</f>
        <v>9981600</v>
      </c>
      <c r="J15" s="21">
        <f aca="true" t="shared" si="3" ref="J15:P15">J16+J19+J31+J72+J83</f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  <c r="O15" s="21">
        <f t="shared" si="3"/>
        <v>0</v>
      </c>
      <c r="P15" s="21">
        <f t="shared" si="3"/>
        <v>0</v>
      </c>
      <c r="Q15" s="21">
        <f>Q16+Q19+Q31+Q72+Q83+Q91+Q106+Q113+Q28+Q89</f>
        <v>6785664.470000001</v>
      </c>
      <c r="R15" s="21" t="e">
        <f>R16+R31+R48+R72+R83+R89</f>
        <v>#REF!</v>
      </c>
      <c r="S15" s="22">
        <f t="shared" si="1"/>
        <v>-3195935.5299999993</v>
      </c>
      <c r="T15" s="108">
        <f t="shared" si="2"/>
        <v>67.98173108519677</v>
      </c>
    </row>
    <row r="16" spans="1:20" s="16" customFormat="1" ht="12.75">
      <c r="A16" s="24" t="s">
        <v>1</v>
      </c>
      <c r="B16" s="25">
        <v>10</v>
      </c>
      <c r="C16" s="26" t="s">
        <v>32</v>
      </c>
      <c r="D16" s="27">
        <v>65046846.29</v>
      </c>
      <c r="E16" s="27">
        <v>65046846.29</v>
      </c>
      <c r="F16" s="27"/>
      <c r="G16" s="27"/>
      <c r="H16" s="27"/>
      <c r="I16" s="28">
        <f>I17</f>
        <v>4500000</v>
      </c>
      <c r="J16" s="28">
        <f aca="true" t="shared" si="4" ref="J16:P16">J17</f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>Q17</f>
        <v>4381073.78</v>
      </c>
      <c r="R16" s="29">
        <v>16249708.66</v>
      </c>
      <c r="S16" s="28">
        <f t="shared" si="1"/>
        <v>-118926.21999999974</v>
      </c>
      <c r="T16" s="107">
        <f t="shared" si="2"/>
        <v>97.35719511111111</v>
      </c>
    </row>
    <row r="17" spans="1:20" ht="12.75">
      <c r="A17" s="30" t="s">
        <v>2</v>
      </c>
      <c r="B17" s="31">
        <v>10</v>
      </c>
      <c r="C17" s="32" t="s">
        <v>33</v>
      </c>
      <c r="D17" s="33">
        <v>65046846.29</v>
      </c>
      <c r="E17" s="33">
        <v>65046846.29</v>
      </c>
      <c r="F17" s="33"/>
      <c r="G17" s="33"/>
      <c r="H17" s="33"/>
      <c r="I17" s="34">
        <f>I18</f>
        <v>4500000</v>
      </c>
      <c r="J17" s="34">
        <f aca="true" t="shared" si="5" ref="J17:P17">SUM(J18:J25)</f>
        <v>0</v>
      </c>
      <c r="K17" s="34">
        <f t="shared" si="5"/>
        <v>0</v>
      </c>
      <c r="L17" s="34">
        <f t="shared" si="5"/>
        <v>0</v>
      </c>
      <c r="M17" s="34">
        <f t="shared" si="5"/>
        <v>0</v>
      </c>
      <c r="N17" s="34">
        <f t="shared" si="5"/>
        <v>0</v>
      </c>
      <c r="O17" s="34">
        <f t="shared" si="5"/>
        <v>0</v>
      </c>
      <c r="P17" s="34">
        <f t="shared" si="5"/>
        <v>0</v>
      </c>
      <c r="Q17" s="34">
        <f>Q18</f>
        <v>4381073.78</v>
      </c>
      <c r="R17" s="35">
        <v>16249708.66</v>
      </c>
      <c r="S17" s="34">
        <f t="shared" si="1"/>
        <v>-118926.21999999974</v>
      </c>
      <c r="T17" s="35">
        <f t="shared" si="2"/>
        <v>97.35719511111111</v>
      </c>
    </row>
    <row r="18" spans="1:20" ht="76.5">
      <c r="A18" s="30" t="s">
        <v>34</v>
      </c>
      <c r="B18" s="31">
        <v>10</v>
      </c>
      <c r="C18" s="32" t="s">
        <v>35</v>
      </c>
      <c r="D18" s="33">
        <v>120000</v>
      </c>
      <c r="E18" s="33">
        <v>120000</v>
      </c>
      <c r="F18" s="33"/>
      <c r="G18" s="33"/>
      <c r="H18" s="33"/>
      <c r="I18" s="34">
        <v>4500000</v>
      </c>
      <c r="J18" s="34"/>
      <c r="K18" s="34"/>
      <c r="L18" s="34"/>
      <c r="M18" s="34"/>
      <c r="N18" s="34"/>
      <c r="O18" s="34"/>
      <c r="P18" s="34"/>
      <c r="Q18" s="34">
        <v>4381073.78</v>
      </c>
      <c r="R18" s="35">
        <v>107666.74</v>
      </c>
      <c r="S18" s="34">
        <f t="shared" si="1"/>
        <v>-118926.21999999974</v>
      </c>
      <c r="T18" s="35">
        <f t="shared" si="2"/>
        <v>97.35719511111111</v>
      </c>
    </row>
    <row r="19" spans="1:20" ht="36">
      <c r="A19" s="91" t="s">
        <v>36</v>
      </c>
      <c r="B19" s="92">
        <v>10</v>
      </c>
      <c r="C19" s="68" t="s">
        <v>289</v>
      </c>
      <c r="D19" s="69">
        <v>64626846.29</v>
      </c>
      <c r="E19" s="69">
        <v>64626846.29</v>
      </c>
      <c r="F19" s="69"/>
      <c r="G19" s="69"/>
      <c r="H19" s="69"/>
      <c r="I19" s="70">
        <f>I23+I20+I21+I22</f>
        <v>256900</v>
      </c>
      <c r="J19" s="70"/>
      <c r="K19" s="70"/>
      <c r="L19" s="70"/>
      <c r="M19" s="70"/>
      <c r="N19" s="70"/>
      <c r="O19" s="70"/>
      <c r="P19" s="70"/>
      <c r="Q19" s="70">
        <f>Q23+Q22+Q21+Q20</f>
        <v>199487.58000000002</v>
      </c>
      <c r="R19" s="71">
        <v>16061074.64</v>
      </c>
      <c r="S19" s="70">
        <f t="shared" si="1"/>
        <v>-57412.419999999984</v>
      </c>
      <c r="T19" s="71">
        <f t="shared" si="2"/>
        <v>77.65184118333983</v>
      </c>
    </row>
    <row r="20" spans="1:20" s="105" customFormat="1" ht="89.25">
      <c r="A20" s="30" t="s">
        <v>37</v>
      </c>
      <c r="B20" s="101"/>
      <c r="C20" s="32" t="s">
        <v>38</v>
      </c>
      <c r="D20" s="102"/>
      <c r="E20" s="102"/>
      <c r="F20" s="102"/>
      <c r="G20" s="102"/>
      <c r="H20" s="102"/>
      <c r="I20" s="34">
        <v>256900</v>
      </c>
      <c r="J20" s="103"/>
      <c r="K20" s="103"/>
      <c r="L20" s="103"/>
      <c r="M20" s="103"/>
      <c r="N20" s="103"/>
      <c r="O20" s="103"/>
      <c r="P20" s="103"/>
      <c r="Q20" s="34">
        <v>92994.85</v>
      </c>
      <c r="R20" s="104"/>
      <c r="S20" s="34">
        <f t="shared" si="1"/>
        <v>-163905.15</v>
      </c>
      <c r="T20" s="35">
        <f t="shared" si="2"/>
        <v>36.198851693265865</v>
      </c>
    </row>
    <row r="21" spans="1:20" s="105" customFormat="1" ht="89.25">
      <c r="A21" s="30" t="s">
        <v>37</v>
      </c>
      <c r="B21" s="101"/>
      <c r="C21" s="32" t="s">
        <v>317</v>
      </c>
      <c r="D21" s="102"/>
      <c r="E21" s="102"/>
      <c r="F21" s="102"/>
      <c r="G21" s="102"/>
      <c r="H21" s="102"/>
      <c r="I21" s="106">
        <v>0</v>
      </c>
      <c r="J21" s="103"/>
      <c r="K21" s="103"/>
      <c r="L21" s="103"/>
      <c r="M21" s="103"/>
      <c r="N21" s="103"/>
      <c r="O21" s="103"/>
      <c r="P21" s="103"/>
      <c r="Q21" s="106">
        <v>642.06</v>
      </c>
      <c r="R21" s="104"/>
      <c r="S21" s="34">
        <f t="shared" si="1"/>
        <v>642.06</v>
      </c>
      <c r="T21" s="35">
        <v>0</v>
      </c>
    </row>
    <row r="22" spans="1:20" s="105" customFormat="1" ht="89.25">
      <c r="A22" s="30" t="s">
        <v>37</v>
      </c>
      <c r="B22" s="101"/>
      <c r="C22" s="32" t="s">
        <v>318</v>
      </c>
      <c r="D22" s="102"/>
      <c r="E22" s="102"/>
      <c r="F22" s="102"/>
      <c r="G22" s="102"/>
      <c r="H22" s="102"/>
      <c r="I22" s="106">
        <v>0</v>
      </c>
      <c r="J22" s="103"/>
      <c r="K22" s="103"/>
      <c r="L22" s="103"/>
      <c r="M22" s="103"/>
      <c r="N22" s="103"/>
      <c r="O22" s="103"/>
      <c r="P22" s="103"/>
      <c r="Q22" s="106">
        <v>124008.85</v>
      </c>
      <c r="R22" s="104"/>
      <c r="S22" s="34">
        <f t="shared" si="1"/>
        <v>124008.85</v>
      </c>
      <c r="T22" s="35">
        <v>0</v>
      </c>
    </row>
    <row r="23" spans="1:20" ht="89.25">
      <c r="A23" s="30" t="s">
        <v>37</v>
      </c>
      <c r="B23" s="31">
        <v>10</v>
      </c>
      <c r="C23" s="32" t="s">
        <v>319</v>
      </c>
      <c r="D23" s="33">
        <v>64446846.29</v>
      </c>
      <c r="E23" s="33">
        <v>64446846.29</v>
      </c>
      <c r="F23" s="33"/>
      <c r="G23" s="33"/>
      <c r="H23" s="33"/>
      <c r="I23" s="34">
        <v>0</v>
      </c>
      <c r="J23" s="34"/>
      <c r="K23" s="34"/>
      <c r="L23" s="34"/>
      <c r="M23" s="34"/>
      <c r="N23" s="34"/>
      <c r="O23" s="34"/>
      <c r="P23" s="34"/>
      <c r="Q23" s="34">
        <v>-18158.18</v>
      </c>
      <c r="R23" s="35">
        <v>15980283.93</v>
      </c>
      <c r="S23" s="34">
        <f t="shared" si="1"/>
        <v>-18158.18</v>
      </c>
      <c r="T23" s="35">
        <v>0</v>
      </c>
    </row>
    <row r="24" spans="1:20" ht="65.25" customHeight="1" hidden="1">
      <c r="A24" s="30" t="s">
        <v>39</v>
      </c>
      <c r="B24" s="31">
        <v>10</v>
      </c>
      <c r="C24" s="32" t="s">
        <v>40</v>
      </c>
      <c r="D24" s="33">
        <v>180000</v>
      </c>
      <c r="E24" s="33">
        <v>180000</v>
      </c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5">
        <v>80790.71</v>
      </c>
      <c r="S24" s="34">
        <f t="shared" si="1"/>
        <v>0</v>
      </c>
      <c r="T24" s="35" t="e">
        <f t="shared" si="2"/>
        <v>#DIV/0!</v>
      </c>
    </row>
    <row r="25" spans="1:20" ht="51" hidden="1">
      <c r="A25" s="30" t="s">
        <v>41</v>
      </c>
      <c r="B25" s="31">
        <v>10</v>
      </c>
      <c r="C25" s="32" t="s">
        <v>42</v>
      </c>
      <c r="D25" s="33">
        <v>300000</v>
      </c>
      <c r="E25" s="33">
        <v>300000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>
        <v>76782.5</v>
      </c>
      <c r="S25" s="34">
        <f t="shared" si="1"/>
        <v>0</v>
      </c>
      <c r="T25" s="35" t="e">
        <f t="shared" si="2"/>
        <v>#DIV/0!</v>
      </c>
    </row>
    <row r="26" spans="1:20" ht="114.75" hidden="1">
      <c r="A26" s="30" t="s">
        <v>43</v>
      </c>
      <c r="B26" s="31">
        <v>10</v>
      </c>
      <c r="C26" s="32" t="s">
        <v>40</v>
      </c>
      <c r="D26" s="33"/>
      <c r="E26" s="33"/>
      <c r="F26" s="33"/>
      <c r="G26" s="33"/>
      <c r="H26" s="33"/>
      <c r="I26" s="34">
        <v>0</v>
      </c>
      <c r="J26" s="34"/>
      <c r="K26" s="34"/>
      <c r="L26" s="34"/>
      <c r="M26" s="34"/>
      <c r="N26" s="34"/>
      <c r="O26" s="34"/>
      <c r="P26" s="34"/>
      <c r="Q26" s="34">
        <v>0</v>
      </c>
      <c r="R26" s="35">
        <v>4009.95</v>
      </c>
      <c r="S26" s="35">
        <f t="shared" si="1"/>
        <v>0</v>
      </c>
      <c r="T26" s="35">
        <v>0</v>
      </c>
    </row>
    <row r="27" spans="1:20" ht="140.25" hidden="1">
      <c r="A27" s="30" t="s">
        <v>44</v>
      </c>
      <c r="B27" s="31">
        <v>10</v>
      </c>
      <c r="C27" s="32" t="s">
        <v>45</v>
      </c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5">
        <v>174.83</v>
      </c>
      <c r="S27" s="35">
        <f t="shared" si="1"/>
        <v>0</v>
      </c>
      <c r="T27" s="35" t="e">
        <f>Q27/I27*100</f>
        <v>#DIV/0!</v>
      </c>
    </row>
    <row r="28" spans="1:20" ht="12.75">
      <c r="A28" s="66" t="s">
        <v>46</v>
      </c>
      <c r="B28" s="67">
        <v>10</v>
      </c>
      <c r="C28" s="93" t="s">
        <v>47</v>
      </c>
      <c r="D28" s="94">
        <v>4377000</v>
      </c>
      <c r="E28" s="94">
        <v>4377000</v>
      </c>
      <c r="F28" s="94"/>
      <c r="G28" s="94"/>
      <c r="H28" s="94"/>
      <c r="I28" s="95">
        <f>I30</f>
        <v>0</v>
      </c>
      <c r="J28" s="95"/>
      <c r="K28" s="95"/>
      <c r="L28" s="95"/>
      <c r="M28" s="95"/>
      <c r="N28" s="95"/>
      <c r="O28" s="95"/>
      <c r="P28" s="95"/>
      <c r="Q28" s="95">
        <f>Q30</f>
        <v>0</v>
      </c>
      <c r="R28" s="96">
        <v>15945.95</v>
      </c>
      <c r="S28" s="96">
        <f t="shared" si="1"/>
        <v>0</v>
      </c>
      <c r="T28" s="96">
        <v>0</v>
      </c>
    </row>
    <row r="29" spans="1:20" ht="25.5" hidden="1">
      <c r="A29" s="30" t="s">
        <v>48</v>
      </c>
      <c r="B29" s="31">
        <v>10</v>
      </c>
      <c r="C29" s="32" t="s">
        <v>49</v>
      </c>
      <c r="D29" s="33">
        <v>4290000</v>
      </c>
      <c r="E29" s="33">
        <v>4290000</v>
      </c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5">
        <f t="shared" si="1"/>
        <v>0</v>
      </c>
      <c r="T29" s="35" t="e">
        <f>Q29/I29*100</f>
        <v>#DIV/0!</v>
      </c>
    </row>
    <row r="30" spans="1:20" ht="12.75">
      <c r="A30" s="30" t="s">
        <v>50</v>
      </c>
      <c r="B30" s="31">
        <v>10</v>
      </c>
      <c r="C30" s="32" t="s">
        <v>302</v>
      </c>
      <c r="D30" s="33">
        <v>87000</v>
      </c>
      <c r="E30" s="33">
        <v>87000</v>
      </c>
      <c r="F30" s="33"/>
      <c r="G30" s="33"/>
      <c r="H30" s="33"/>
      <c r="I30" s="34">
        <v>0</v>
      </c>
      <c r="J30" s="34"/>
      <c r="K30" s="34"/>
      <c r="L30" s="34"/>
      <c r="M30" s="34"/>
      <c r="N30" s="34"/>
      <c r="O30" s="34"/>
      <c r="P30" s="34"/>
      <c r="Q30" s="34">
        <v>0</v>
      </c>
      <c r="R30" s="35">
        <v>15945.95</v>
      </c>
      <c r="S30" s="35">
        <f t="shared" si="1"/>
        <v>0</v>
      </c>
      <c r="T30" s="35">
        <v>0</v>
      </c>
    </row>
    <row r="31" spans="1:20" ht="12.75" customHeight="1">
      <c r="A31" s="17" t="s">
        <v>51</v>
      </c>
      <c r="B31" s="18">
        <v>10</v>
      </c>
      <c r="C31" s="19" t="s">
        <v>52</v>
      </c>
      <c r="D31" s="20">
        <v>6281000</v>
      </c>
      <c r="E31" s="20">
        <v>6281000</v>
      </c>
      <c r="F31" s="20"/>
      <c r="G31" s="20"/>
      <c r="H31" s="20"/>
      <c r="I31" s="21">
        <f>I32+I34</f>
        <v>2884700</v>
      </c>
      <c r="J31" s="21">
        <f aca="true" t="shared" si="6" ref="J31:S31">J32+J34</f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>Q32+Q34</f>
        <v>646535.27</v>
      </c>
      <c r="R31" s="21">
        <f t="shared" si="6"/>
        <v>4941420.96</v>
      </c>
      <c r="S31" s="21">
        <f t="shared" si="6"/>
        <v>-2238164.7300000004</v>
      </c>
      <c r="T31" s="23">
        <f>Q31/I31*100</f>
        <v>22.412565258085763</v>
      </c>
    </row>
    <row r="32" spans="1:20" ht="12.75">
      <c r="A32" s="30" t="s">
        <v>53</v>
      </c>
      <c r="B32" s="31">
        <v>10</v>
      </c>
      <c r="C32" s="32" t="s">
        <v>54</v>
      </c>
      <c r="D32" s="33">
        <v>369000</v>
      </c>
      <c r="E32" s="33">
        <v>369000</v>
      </c>
      <c r="F32" s="33"/>
      <c r="G32" s="33"/>
      <c r="H32" s="33"/>
      <c r="I32" s="34">
        <f>I33</f>
        <v>84700</v>
      </c>
      <c r="J32" s="34"/>
      <c r="K32" s="34"/>
      <c r="L32" s="34"/>
      <c r="M32" s="34"/>
      <c r="N32" s="34"/>
      <c r="O32" s="34"/>
      <c r="P32" s="34"/>
      <c r="Q32" s="34">
        <f>Q33</f>
        <v>22932.55</v>
      </c>
      <c r="R32" s="35">
        <f>R33</f>
        <v>221026.77</v>
      </c>
      <c r="S32" s="34">
        <f>S33</f>
        <v>-61767.45</v>
      </c>
      <c r="T32" s="35">
        <f>Q32/I32*100</f>
        <v>27.075029515938603</v>
      </c>
    </row>
    <row r="33" spans="1:20" ht="51">
      <c r="A33" s="30" t="s">
        <v>55</v>
      </c>
      <c r="B33" s="31">
        <v>10</v>
      </c>
      <c r="C33" s="32" t="s">
        <v>56</v>
      </c>
      <c r="D33" s="33">
        <v>369000</v>
      </c>
      <c r="E33" s="33">
        <v>369000</v>
      </c>
      <c r="F33" s="33"/>
      <c r="G33" s="33"/>
      <c r="H33" s="33"/>
      <c r="I33" s="34">
        <v>84700</v>
      </c>
      <c r="J33" s="34"/>
      <c r="K33" s="34"/>
      <c r="L33" s="34"/>
      <c r="M33" s="34"/>
      <c r="N33" s="34"/>
      <c r="O33" s="34"/>
      <c r="P33" s="34"/>
      <c r="Q33" s="34">
        <f>21776.12+1156.43</f>
        <v>22932.55</v>
      </c>
      <c r="R33" s="35">
        <v>221026.77</v>
      </c>
      <c r="S33" s="34">
        <f>Q33-I33</f>
        <v>-61767.45</v>
      </c>
      <c r="T33" s="35">
        <f>Q33/I33*100</f>
        <v>27.075029515938603</v>
      </c>
    </row>
    <row r="34" spans="1:20" ht="12.75">
      <c r="A34" s="72" t="s">
        <v>57</v>
      </c>
      <c r="B34" s="73">
        <v>10</v>
      </c>
      <c r="C34" s="74" t="s">
        <v>58</v>
      </c>
      <c r="D34" s="75">
        <v>5912000</v>
      </c>
      <c r="E34" s="75">
        <v>5912000</v>
      </c>
      <c r="F34" s="75"/>
      <c r="G34" s="75"/>
      <c r="H34" s="75"/>
      <c r="I34" s="76">
        <f>I38+I45</f>
        <v>2800000</v>
      </c>
      <c r="J34" s="76"/>
      <c r="K34" s="76"/>
      <c r="L34" s="76"/>
      <c r="M34" s="76"/>
      <c r="N34" s="76"/>
      <c r="O34" s="76"/>
      <c r="P34" s="76"/>
      <c r="Q34" s="76">
        <f>Q35+Q38+Q44+Q45+Q47+Q46+Q43</f>
        <v>623602.72</v>
      </c>
      <c r="R34" s="77">
        <v>4720394.19</v>
      </c>
      <c r="S34" s="76">
        <f>Q34-I34</f>
        <v>-2176397.2800000003</v>
      </c>
      <c r="T34" s="77">
        <f>Q34/I34*100</f>
        <v>22.271525714285715</v>
      </c>
    </row>
    <row r="35" spans="1:20" ht="63.75">
      <c r="A35" s="84" t="s">
        <v>59</v>
      </c>
      <c r="B35" s="85">
        <v>10</v>
      </c>
      <c r="C35" s="86" t="s">
        <v>60</v>
      </c>
      <c r="D35" s="87">
        <v>559000</v>
      </c>
      <c r="E35" s="87">
        <v>559000</v>
      </c>
      <c r="F35" s="87"/>
      <c r="G35" s="87"/>
      <c r="H35" s="87"/>
      <c r="I35" s="88">
        <f>I37</f>
        <v>0</v>
      </c>
      <c r="J35" s="88"/>
      <c r="K35" s="88"/>
      <c r="L35" s="88"/>
      <c r="M35" s="88"/>
      <c r="N35" s="88"/>
      <c r="O35" s="88"/>
      <c r="P35" s="88"/>
      <c r="Q35" s="88">
        <f>Q37</f>
        <v>0</v>
      </c>
      <c r="R35" s="88">
        <f>R37</f>
        <v>2901738.8</v>
      </c>
      <c r="S35" s="88">
        <f>S37</f>
        <v>0</v>
      </c>
      <c r="T35" s="89">
        <v>0</v>
      </c>
    </row>
    <row r="36" spans="1:20" ht="89.25" hidden="1">
      <c r="A36" s="84" t="s">
        <v>61</v>
      </c>
      <c r="B36" s="85">
        <v>10</v>
      </c>
      <c r="C36" s="86" t="s">
        <v>62</v>
      </c>
      <c r="D36" s="87"/>
      <c r="E36" s="87"/>
      <c r="F36" s="87"/>
      <c r="G36" s="87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89">
        <f aca="true" t="shared" si="7" ref="S36:S47">Q36-I36</f>
        <v>0</v>
      </c>
      <c r="T36" s="89" t="e">
        <f>Q36/I36*100</f>
        <v>#DIV/0!</v>
      </c>
    </row>
    <row r="37" spans="1:20" ht="89.25">
      <c r="A37" s="84" t="s">
        <v>63</v>
      </c>
      <c r="B37" s="85">
        <v>10</v>
      </c>
      <c r="C37" s="86" t="s">
        <v>64</v>
      </c>
      <c r="D37" s="87">
        <v>559000</v>
      </c>
      <c r="E37" s="87">
        <v>559000</v>
      </c>
      <c r="F37" s="87"/>
      <c r="G37" s="87"/>
      <c r="H37" s="87"/>
      <c r="I37" s="88">
        <v>0</v>
      </c>
      <c r="J37" s="88"/>
      <c r="K37" s="88"/>
      <c r="L37" s="88"/>
      <c r="M37" s="88"/>
      <c r="N37" s="88"/>
      <c r="O37" s="88"/>
      <c r="P37" s="88"/>
      <c r="Q37" s="88">
        <v>0</v>
      </c>
      <c r="R37" s="89">
        <v>2901738.8</v>
      </c>
      <c r="S37" s="88">
        <f t="shared" si="7"/>
        <v>0</v>
      </c>
      <c r="T37" s="89">
        <v>0</v>
      </c>
    </row>
    <row r="38" spans="1:20" ht="51">
      <c r="A38" s="90" t="s">
        <v>291</v>
      </c>
      <c r="B38" s="85">
        <v>10</v>
      </c>
      <c r="C38" s="86" t="s">
        <v>293</v>
      </c>
      <c r="D38" s="87">
        <v>310000</v>
      </c>
      <c r="E38" s="87">
        <v>310000</v>
      </c>
      <c r="F38" s="87"/>
      <c r="G38" s="87"/>
      <c r="H38" s="87"/>
      <c r="I38" s="88">
        <v>2500000</v>
      </c>
      <c r="J38" s="88"/>
      <c r="K38" s="88"/>
      <c r="L38" s="88"/>
      <c r="M38" s="88"/>
      <c r="N38" s="88"/>
      <c r="O38" s="88"/>
      <c r="P38" s="88"/>
      <c r="Q38" s="88">
        <v>552985.27</v>
      </c>
      <c r="R38" s="89"/>
      <c r="S38" s="89">
        <f t="shared" si="7"/>
        <v>-1947014.73</v>
      </c>
      <c r="T38" s="89">
        <v>0</v>
      </c>
    </row>
    <row r="39" spans="1:20" ht="51" hidden="1">
      <c r="A39" s="90" t="s">
        <v>291</v>
      </c>
      <c r="B39" s="85">
        <v>11</v>
      </c>
      <c r="C39" s="86" t="s">
        <v>296</v>
      </c>
      <c r="D39" s="87">
        <v>310000</v>
      </c>
      <c r="E39" s="87">
        <v>310000</v>
      </c>
      <c r="F39" s="87"/>
      <c r="G39" s="87"/>
      <c r="H39" s="87"/>
      <c r="I39" s="88">
        <v>2950000</v>
      </c>
      <c r="J39" s="88"/>
      <c r="K39" s="88"/>
      <c r="L39" s="88"/>
      <c r="M39" s="88"/>
      <c r="N39" s="88"/>
      <c r="O39" s="88"/>
      <c r="P39" s="88"/>
      <c r="Q39" s="88">
        <v>2698120</v>
      </c>
      <c r="R39" s="89"/>
      <c r="S39" s="89">
        <f>Q39-I39</f>
        <v>-251880</v>
      </c>
      <c r="T39" s="89">
        <f>Q39/I39*100</f>
        <v>91.46169491525423</v>
      </c>
    </row>
    <row r="40" spans="1:20" ht="51" hidden="1">
      <c r="A40" s="90" t="s">
        <v>291</v>
      </c>
      <c r="B40" s="85">
        <v>12</v>
      </c>
      <c r="C40" s="86" t="s">
        <v>297</v>
      </c>
      <c r="D40" s="87">
        <v>310000</v>
      </c>
      <c r="E40" s="87">
        <v>310000</v>
      </c>
      <c r="F40" s="87"/>
      <c r="G40" s="87"/>
      <c r="H40" s="87"/>
      <c r="I40" s="88">
        <v>2950000</v>
      </c>
      <c r="J40" s="88"/>
      <c r="K40" s="88"/>
      <c r="L40" s="88"/>
      <c r="M40" s="88"/>
      <c r="N40" s="88"/>
      <c r="O40" s="88"/>
      <c r="P40" s="88"/>
      <c r="Q40" s="88">
        <v>2698120</v>
      </c>
      <c r="R40" s="89"/>
      <c r="S40" s="89">
        <f>Q40-I40</f>
        <v>-251880</v>
      </c>
      <c r="T40" s="89">
        <f>Q40/I40*100</f>
        <v>91.46169491525423</v>
      </c>
    </row>
    <row r="41" spans="1:20" ht="51" hidden="1">
      <c r="A41" s="90" t="s">
        <v>291</v>
      </c>
      <c r="B41" s="85">
        <v>13</v>
      </c>
      <c r="C41" s="86" t="s">
        <v>298</v>
      </c>
      <c r="D41" s="87">
        <v>310000</v>
      </c>
      <c r="E41" s="87">
        <v>310000</v>
      </c>
      <c r="F41" s="87"/>
      <c r="G41" s="87"/>
      <c r="H41" s="87"/>
      <c r="I41" s="88">
        <v>2950000</v>
      </c>
      <c r="J41" s="88"/>
      <c r="K41" s="88"/>
      <c r="L41" s="88"/>
      <c r="M41" s="88"/>
      <c r="N41" s="88"/>
      <c r="O41" s="88"/>
      <c r="P41" s="88"/>
      <c r="Q41" s="88">
        <v>2698120</v>
      </c>
      <c r="R41" s="89"/>
      <c r="S41" s="89">
        <f>Q41-I41</f>
        <v>-251880</v>
      </c>
      <c r="T41" s="89">
        <f>Q41/I41*100</f>
        <v>91.46169491525423</v>
      </c>
    </row>
    <row r="42" spans="1:20" ht="51" hidden="1">
      <c r="A42" s="90" t="s">
        <v>291</v>
      </c>
      <c r="B42" s="85">
        <v>14</v>
      </c>
      <c r="C42" s="86" t="s">
        <v>299</v>
      </c>
      <c r="D42" s="87">
        <v>310000</v>
      </c>
      <c r="E42" s="87">
        <v>310000</v>
      </c>
      <c r="F42" s="87"/>
      <c r="G42" s="87"/>
      <c r="H42" s="87"/>
      <c r="I42" s="88">
        <v>2950000</v>
      </c>
      <c r="J42" s="88"/>
      <c r="K42" s="88"/>
      <c r="L42" s="88"/>
      <c r="M42" s="88"/>
      <c r="N42" s="88"/>
      <c r="O42" s="88"/>
      <c r="P42" s="88"/>
      <c r="Q42" s="88">
        <v>2698120</v>
      </c>
      <c r="R42" s="89"/>
      <c r="S42" s="89">
        <f>Q42-I42</f>
        <v>-251880</v>
      </c>
      <c r="T42" s="89">
        <f>Q42/I42*100</f>
        <v>91.46169491525423</v>
      </c>
    </row>
    <row r="43" spans="1:20" ht="51">
      <c r="A43" s="90" t="s">
        <v>291</v>
      </c>
      <c r="B43" s="85">
        <v>15</v>
      </c>
      <c r="C43" s="86" t="s">
        <v>305</v>
      </c>
      <c r="D43" s="87">
        <v>310000</v>
      </c>
      <c r="E43" s="87">
        <v>310000</v>
      </c>
      <c r="F43" s="87"/>
      <c r="G43" s="87"/>
      <c r="H43" s="87"/>
      <c r="I43" s="88">
        <v>0</v>
      </c>
      <c r="J43" s="88"/>
      <c r="K43" s="88"/>
      <c r="L43" s="88"/>
      <c r="M43" s="88"/>
      <c r="N43" s="88"/>
      <c r="O43" s="88"/>
      <c r="P43" s="88"/>
      <c r="Q43" s="88">
        <v>0</v>
      </c>
      <c r="R43" s="89"/>
      <c r="S43" s="89">
        <f>Q43-I43</f>
        <v>0</v>
      </c>
      <c r="T43" s="89">
        <v>0</v>
      </c>
    </row>
    <row r="44" spans="1:20" ht="69" customHeight="1">
      <c r="A44" s="90" t="s">
        <v>291</v>
      </c>
      <c r="B44" s="85"/>
      <c r="C44" s="86" t="s">
        <v>300</v>
      </c>
      <c r="D44" s="87"/>
      <c r="E44" s="87"/>
      <c r="F44" s="87"/>
      <c r="G44" s="87"/>
      <c r="H44" s="87"/>
      <c r="I44" s="88">
        <v>0</v>
      </c>
      <c r="J44" s="88"/>
      <c r="K44" s="88"/>
      <c r="L44" s="88"/>
      <c r="M44" s="88"/>
      <c r="N44" s="88"/>
      <c r="O44" s="88"/>
      <c r="P44" s="88"/>
      <c r="Q44" s="88">
        <v>39435.94</v>
      </c>
      <c r="R44" s="89"/>
      <c r="S44" s="89">
        <f>Q44-I44</f>
        <v>39435.94</v>
      </c>
      <c r="T44" s="89">
        <v>0</v>
      </c>
    </row>
    <row r="45" spans="1:20" ht="57.75" customHeight="1">
      <c r="A45" s="90" t="s">
        <v>292</v>
      </c>
      <c r="B45" s="85"/>
      <c r="C45" s="86" t="s">
        <v>294</v>
      </c>
      <c r="D45" s="87"/>
      <c r="E45" s="87"/>
      <c r="F45" s="87"/>
      <c r="G45" s="87"/>
      <c r="H45" s="87"/>
      <c r="I45" s="88">
        <v>300000</v>
      </c>
      <c r="J45" s="88"/>
      <c r="K45" s="88"/>
      <c r="L45" s="88"/>
      <c r="M45" s="88"/>
      <c r="N45" s="88"/>
      <c r="O45" s="88"/>
      <c r="P45" s="88"/>
      <c r="Q45" s="88">
        <v>29714.54</v>
      </c>
      <c r="R45" s="89"/>
      <c r="S45" s="89">
        <f t="shared" si="7"/>
        <v>-270285.46</v>
      </c>
      <c r="T45" s="89">
        <f>Q45/I45*100</f>
        <v>9.904846666666668</v>
      </c>
    </row>
    <row r="46" spans="1:20" ht="57.75" customHeight="1">
      <c r="A46" s="90" t="s">
        <v>292</v>
      </c>
      <c r="B46" s="85"/>
      <c r="C46" s="86" t="s">
        <v>303</v>
      </c>
      <c r="D46" s="87"/>
      <c r="E46" s="87"/>
      <c r="F46" s="87"/>
      <c r="G46" s="87"/>
      <c r="H46" s="87"/>
      <c r="I46" s="88">
        <v>0</v>
      </c>
      <c r="J46" s="88"/>
      <c r="K46" s="88"/>
      <c r="L46" s="88"/>
      <c r="M46" s="88"/>
      <c r="N46" s="88"/>
      <c r="O46" s="88"/>
      <c r="P46" s="88"/>
      <c r="Q46" s="88">
        <v>0</v>
      </c>
      <c r="R46" s="89"/>
      <c r="S46" s="89">
        <f t="shared" si="7"/>
        <v>0</v>
      </c>
      <c r="T46" s="89">
        <v>0</v>
      </c>
    </row>
    <row r="47" spans="1:20" ht="57.75" customHeight="1">
      <c r="A47" s="90" t="s">
        <v>292</v>
      </c>
      <c r="B47" s="85"/>
      <c r="C47" s="86" t="s">
        <v>295</v>
      </c>
      <c r="D47" s="87"/>
      <c r="E47" s="87"/>
      <c r="F47" s="87"/>
      <c r="G47" s="87"/>
      <c r="H47" s="87"/>
      <c r="I47" s="88">
        <v>0</v>
      </c>
      <c r="J47" s="88"/>
      <c r="K47" s="88"/>
      <c r="L47" s="88"/>
      <c r="M47" s="88"/>
      <c r="N47" s="88"/>
      <c r="O47" s="88"/>
      <c r="P47" s="88"/>
      <c r="Q47" s="88">
        <v>1466.97</v>
      </c>
      <c r="R47" s="89"/>
      <c r="S47" s="89">
        <f t="shared" si="7"/>
        <v>1466.97</v>
      </c>
      <c r="T47" s="89">
        <v>0</v>
      </c>
    </row>
    <row r="48" spans="1:20" ht="33.75" hidden="1">
      <c r="A48" s="78" t="s">
        <v>65</v>
      </c>
      <c r="B48" s="79">
        <v>10</v>
      </c>
      <c r="C48" s="80" t="s">
        <v>66</v>
      </c>
      <c r="D48" s="81">
        <v>581000</v>
      </c>
      <c r="E48" s="81">
        <v>581000</v>
      </c>
      <c r="F48" s="81"/>
      <c r="G48" s="81"/>
      <c r="H48" s="81"/>
      <c r="I48" s="82">
        <f>I59</f>
        <v>0</v>
      </c>
      <c r="J48" s="82"/>
      <c r="K48" s="82"/>
      <c r="L48" s="82"/>
      <c r="M48" s="82"/>
      <c r="N48" s="82"/>
      <c r="O48" s="82"/>
      <c r="P48" s="82"/>
      <c r="Q48" s="82">
        <f>Q59</f>
        <v>0</v>
      </c>
      <c r="R48" s="82">
        <f>R59</f>
        <v>-61718.55</v>
      </c>
      <c r="S48" s="82">
        <f>S59</f>
        <v>0</v>
      </c>
      <c r="T48" s="83"/>
    </row>
    <row r="49" spans="1:20" ht="38.25" hidden="1">
      <c r="A49" s="30" t="s">
        <v>67</v>
      </c>
      <c r="B49" s="31">
        <v>10</v>
      </c>
      <c r="C49" s="32" t="s">
        <v>68</v>
      </c>
      <c r="D49" s="33"/>
      <c r="E49" s="33"/>
      <c r="F49" s="33"/>
      <c r="G49" s="33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5"/>
      <c r="S49" s="35">
        <f aca="true" t="shared" si="8" ref="S49:S58">Q49-I49</f>
        <v>0</v>
      </c>
      <c r="T49" s="35">
        <v>0</v>
      </c>
    </row>
    <row r="50" spans="1:20" ht="51" hidden="1">
      <c r="A50" s="30" t="s">
        <v>69</v>
      </c>
      <c r="B50" s="31">
        <v>10</v>
      </c>
      <c r="C50" s="32" t="s">
        <v>70</v>
      </c>
      <c r="D50" s="33"/>
      <c r="E50" s="33"/>
      <c r="F50" s="33"/>
      <c r="G50" s="33"/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35">
        <f t="shared" si="8"/>
        <v>0</v>
      </c>
      <c r="T50" s="35">
        <v>0</v>
      </c>
    </row>
    <row r="51" spans="1:20" ht="25.5" hidden="1">
      <c r="A51" s="30" t="s">
        <v>71</v>
      </c>
      <c r="B51" s="31">
        <v>10</v>
      </c>
      <c r="C51" s="32" t="s">
        <v>72</v>
      </c>
      <c r="D51" s="33">
        <v>459000</v>
      </c>
      <c r="E51" s="33">
        <v>459000</v>
      </c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35">
        <f t="shared" si="8"/>
        <v>0</v>
      </c>
      <c r="T51" s="35" t="e">
        <f>Q51/I51*100</f>
        <v>#DIV/0!</v>
      </c>
    </row>
    <row r="52" spans="1:20" ht="25.5" hidden="1">
      <c r="A52" s="30" t="s">
        <v>73</v>
      </c>
      <c r="B52" s="31">
        <v>10</v>
      </c>
      <c r="C52" s="32" t="s">
        <v>74</v>
      </c>
      <c r="D52" s="33">
        <v>459000</v>
      </c>
      <c r="E52" s="33">
        <v>459000</v>
      </c>
      <c r="F52" s="33"/>
      <c r="G52" s="33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35">
        <f t="shared" si="8"/>
        <v>0</v>
      </c>
      <c r="T52" s="35" t="e">
        <f>Q52/I52*100</f>
        <v>#DIV/0!</v>
      </c>
    </row>
    <row r="53" spans="1:20" ht="38.25" hidden="1">
      <c r="A53" s="30" t="s">
        <v>75</v>
      </c>
      <c r="B53" s="31">
        <v>10</v>
      </c>
      <c r="C53" s="32" t="s">
        <v>76</v>
      </c>
      <c r="D53" s="33">
        <v>459000</v>
      </c>
      <c r="E53" s="33">
        <v>459000</v>
      </c>
      <c r="F53" s="33"/>
      <c r="G53" s="33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35">
        <f t="shared" si="8"/>
        <v>0</v>
      </c>
      <c r="T53" s="35" t="e">
        <f>Q53/I53*100</f>
        <v>#DIV/0!</v>
      </c>
    </row>
    <row r="54" spans="1:20" ht="25.5" hidden="1">
      <c r="A54" s="30" t="s">
        <v>77</v>
      </c>
      <c r="B54" s="31">
        <v>10</v>
      </c>
      <c r="C54" s="32" t="s">
        <v>78</v>
      </c>
      <c r="D54" s="33"/>
      <c r="E54" s="33"/>
      <c r="F54" s="33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5"/>
      <c r="S54" s="35">
        <f t="shared" si="8"/>
        <v>0</v>
      </c>
      <c r="T54" s="35">
        <v>0</v>
      </c>
    </row>
    <row r="55" spans="1:20" ht="38.25" hidden="1">
      <c r="A55" s="30" t="s">
        <v>79</v>
      </c>
      <c r="B55" s="31">
        <v>10</v>
      </c>
      <c r="C55" s="32" t="s">
        <v>80</v>
      </c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5">
        <f t="shared" si="8"/>
        <v>0</v>
      </c>
      <c r="T55" s="35">
        <v>0</v>
      </c>
    </row>
    <row r="56" spans="1:20" ht="51" hidden="1">
      <c r="A56" s="30" t="s">
        <v>81</v>
      </c>
      <c r="B56" s="31">
        <v>10</v>
      </c>
      <c r="C56" s="32" t="s">
        <v>82</v>
      </c>
      <c r="D56" s="33"/>
      <c r="E56" s="33"/>
      <c r="F56" s="33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5">
        <f t="shared" si="8"/>
        <v>0</v>
      </c>
      <c r="T56" s="35">
        <v>0</v>
      </c>
    </row>
    <row r="57" spans="1:20" ht="38.25" hidden="1">
      <c r="A57" s="30" t="s">
        <v>83</v>
      </c>
      <c r="B57" s="31">
        <v>10</v>
      </c>
      <c r="C57" s="32" t="s">
        <v>84</v>
      </c>
      <c r="D57" s="33"/>
      <c r="E57" s="33"/>
      <c r="F57" s="33"/>
      <c r="G57" s="3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5">
        <f t="shared" si="8"/>
        <v>0</v>
      </c>
      <c r="T57" s="35">
        <v>0</v>
      </c>
    </row>
    <row r="58" spans="1:20" ht="51" hidden="1">
      <c r="A58" s="30" t="s">
        <v>85</v>
      </c>
      <c r="B58" s="31">
        <v>10</v>
      </c>
      <c r="C58" s="32" t="s">
        <v>86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5">
        <f t="shared" si="8"/>
        <v>0</v>
      </c>
      <c r="T58" s="35">
        <v>0</v>
      </c>
    </row>
    <row r="59" spans="1:20" ht="12.75" hidden="1">
      <c r="A59" s="30" t="s">
        <v>87</v>
      </c>
      <c r="B59" s="31">
        <v>10</v>
      </c>
      <c r="C59" s="32" t="s">
        <v>88</v>
      </c>
      <c r="D59" s="33">
        <v>122000</v>
      </c>
      <c r="E59" s="33">
        <v>122000</v>
      </c>
      <c r="F59" s="33"/>
      <c r="G59" s="33"/>
      <c r="H59" s="33"/>
      <c r="I59" s="34">
        <f>I60</f>
        <v>0</v>
      </c>
      <c r="J59" s="34"/>
      <c r="K59" s="34"/>
      <c r="L59" s="34"/>
      <c r="M59" s="34"/>
      <c r="N59" s="34"/>
      <c r="O59" s="34"/>
      <c r="P59" s="34"/>
      <c r="Q59" s="34">
        <v>0</v>
      </c>
      <c r="R59" s="34">
        <f>R60</f>
        <v>-61718.55</v>
      </c>
      <c r="S59" s="34">
        <f>S60</f>
        <v>0</v>
      </c>
      <c r="T59" s="35">
        <v>0</v>
      </c>
    </row>
    <row r="60" spans="1:20" ht="24.75" customHeight="1" hidden="1">
      <c r="A60" s="30" t="s">
        <v>89</v>
      </c>
      <c r="B60" s="31">
        <v>10</v>
      </c>
      <c r="C60" s="32" t="s">
        <v>90</v>
      </c>
      <c r="D60" s="33">
        <v>122000</v>
      </c>
      <c r="E60" s="33">
        <v>122000</v>
      </c>
      <c r="F60" s="33"/>
      <c r="G60" s="33"/>
      <c r="H60" s="33"/>
      <c r="I60" s="34">
        <f>I62</f>
        <v>0</v>
      </c>
      <c r="J60" s="34"/>
      <c r="K60" s="34"/>
      <c r="L60" s="34"/>
      <c r="M60" s="34"/>
      <c r="N60" s="34"/>
      <c r="O60" s="34"/>
      <c r="P60" s="34"/>
      <c r="Q60" s="34">
        <v>0</v>
      </c>
      <c r="R60" s="34">
        <f>R62</f>
        <v>-61718.55</v>
      </c>
      <c r="S60" s="34">
        <f>S62</f>
        <v>0</v>
      </c>
      <c r="T60" s="35">
        <v>0</v>
      </c>
    </row>
    <row r="61" spans="1:20" ht="51" hidden="1">
      <c r="A61" s="30" t="s">
        <v>91</v>
      </c>
      <c r="B61" s="31">
        <v>10</v>
      </c>
      <c r="C61" s="32" t="s">
        <v>92</v>
      </c>
      <c r="D61" s="33"/>
      <c r="E61" s="33"/>
      <c r="F61" s="33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5">
        <f aca="true" t="shared" si="9" ref="S61:S71">Q61-I61</f>
        <v>0</v>
      </c>
      <c r="T61" s="35" t="e">
        <f>Q61/I61*100</f>
        <v>#DIV/0!</v>
      </c>
    </row>
    <row r="62" spans="1:20" ht="34.5" customHeight="1" hidden="1">
      <c r="A62" s="30" t="s">
        <v>93</v>
      </c>
      <c r="B62" s="31">
        <v>10</v>
      </c>
      <c r="C62" s="32" t="s">
        <v>94</v>
      </c>
      <c r="D62" s="33">
        <v>122000</v>
      </c>
      <c r="E62" s="33">
        <v>122000</v>
      </c>
      <c r="F62" s="33"/>
      <c r="G62" s="33"/>
      <c r="H62" s="33"/>
      <c r="I62" s="34">
        <v>0</v>
      </c>
      <c r="J62" s="34"/>
      <c r="K62" s="34"/>
      <c r="L62" s="34"/>
      <c r="M62" s="34"/>
      <c r="N62" s="34"/>
      <c r="O62" s="34"/>
      <c r="P62" s="34"/>
      <c r="Q62" s="34">
        <v>0</v>
      </c>
      <c r="R62" s="35">
        <v>-61718.55</v>
      </c>
      <c r="S62" s="34">
        <f t="shared" si="9"/>
        <v>0</v>
      </c>
      <c r="T62" s="35">
        <v>0</v>
      </c>
    </row>
    <row r="63" spans="1:20" ht="27.75" customHeight="1" hidden="1">
      <c r="A63" s="30" t="s">
        <v>95</v>
      </c>
      <c r="B63" s="31">
        <v>10</v>
      </c>
      <c r="C63" s="32" t="s">
        <v>96</v>
      </c>
      <c r="D63" s="33"/>
      <c r="E63" s="33"/>
      <c r="F63" s="33"/>
      <c r="G63" s="33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>
        <f t="shared" si="9"/>
        <v>0</v>
      </c>
      <c r="T63" s="35">
        <v>0</v>
      </c>
    </row>
    <row r="64" spans="1:20" ht="12.75" hidden="1">
      <c r="A64" s="30" t="s">
        <v>97</v>
      </c>
      <c r="B64" s="31">
        <v>10</v>
      </c>
      <c r="C64" s="32" t="s">
        <v>98</v>
      </c>
      <c r="D64" s="33"/>
      <c r="E64" s="33"/>
      <c r="F64" s="33"/>
      <c r="G64" s="33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35">
        <f t="shared" si="9"/>
        <v>0</v>
      </c>
      <c r="T64" s="35">
        <v>0</v>
      </c>
    </row>
    <row r="65" spans="1:20" ht="25.5" hidden="1">
      <c r="A65" s="30" t="s">
        <v>99</v>
      </c>
      <c r="B65" s="31">
        <v>10</v>
      </c>
      <c r="C65" s="32" t="s">
        <v>100</v>
      </c>
      <c r="D65" s="33"/>
      <c r="E65" s="33"/>
      <c r="F65" s="33"/>
      <c r="G65" s="33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35">
        <f t="shared" si="9"/>
        <v>0</v>
      </c>
      <c r="T65" s="35">
        <v>0</v>
      </c>
    </row>
    <row r="66" spans="1:20" ht="12.75" hidden="1">
      <c r="A66" s="30" t="s">
        <v>101</v>
      </c>
      <c r="B66" s="31">
        <v>10</v>
      </c>
      <c r="C66" s="32" t="s">
        <v>102</v>
      </c>
      <c r="D66" s="33"/>
      <c r="E66" s="33"/>
      <c r="F66" s="33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35">
        <f t="shared" si="9"/>
        <v>0</v>
      </c>
      <c r="T66" s="35">
        <v>0</v>
      </c>
    </row>
    <row r="67" spans="1:20" ht="25.5" hidden="1">
      <c r="A67" s="30" t="s">
        <v>103</v>
      </c>
      <c r="B67" s="31">
        <v>10</v>
      </c>
      <c r="C67" s="32" t="s">
        <v>104</v>
      </c>
      <c r="D67" s="33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5"/>
      <c r="S67" s="35">
        <f t="shared" si="9"/>
        <v>0</v>
      </c>
      <c r="T67" s="35">
        <v>0</v>
      </c>
    </row>
    <row r="68" spans="1:20" ht="63.75" hidden="1">
      <c r="A68" s="30" t="s">
        <v>105</v>
      </c>
      <c r="B68" s="31">
        <v>10</v>
      </c>
      <c r="C68" s="32" t="s">
        <v>106</v>
      </c>
      <c r="D68" s="33"/>
      <c r="E68" s="33"/>
      <c r="F68" s="33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5"/>
      <c r="S68" s="35">
        <f t="shared" si="9"/>
        <v>0</v>
      </c>
      <c r="T68" s="35">
        <v>0</v>
      </c>
    </row>
    <row r="69" spans="1:20" ht="89.25" hidden="1">
      <c r="A69" s="30" t="s">
        <v>107</v>
      </c>
      <c r="B69" s="31">
        <v>10</v>
      </c>
      <c r="C69" s="32" t="s">
        <v>108</v>
      </c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5"/>
      <c r="S69" s="35">
        <f t="shared" si="9"/>
        <v>0</v>
      </c>
      <c r="T69" s="35">
        <v>0</v>
      </c>
    </row>
    <row r="70" spans="1:20" ht="12.75" hidden="1">
      <c r="A70" s="30" t="s">
        <v>109</v>
      </c>
      <c r="B70" s="31">
        <v>10</v>
      </c>
      <c r="C70" s="32" t="s">
        <v>110</v>
      </c>
      <c r="D70" s="33"/>
      <c r="E70" s="33"/>
      <c r="F70" s="33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35">
        <f t="shared" si="9"/>
        <v>0</v>
      </c>
      <c r="T70" s="35">
        <v>0</v>
      </c>
    </row>
    <row r="71" spans="1:20" ht="38.25" hidden="1">
      <c r="A71" s="30" t="s">
        <v>111</v>
      </c>
      <c r="B71" s="31">
        <v>10</v>
      </c>
      <c r="C71" s="32" t="s">
        <v>112</v>
      </c>
      <c r="D71" s="33"/>
      <c r="E71" s="33"/>
      <c r="F71" s="33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5"/>
      <c r="S71" s="35">
        <f t="shared" si="9"/>
        <v>0</v>
      </c>
      <c r="T71" s="35">
        <v>0</v>
      </c>
    </row>
    <row r="72" spans="1:20" ht="38.25" customHeight="1">
      <c r="A72" s="17" t="s">
        <v>3</v>
      </c>
      <c r="B72" s="18">
        <v>10</v>
      </c>
      <c r="C72" s="19" t="s">
        <v>113</v>
      </c>
      <c r="D72" s="20">
        <v>21424000</v>
      </c>
      <c r="E72" s="20">
        <v>21424000</v>
      </c>
      <c r="F72" s="20"/>
      <c r="G72" s="20"/>
      <c r="H72" s="20"/>
      <c r="I72" s="21">
        <f aca="true" t="shared" si="10" ref="I72:S72">I73</f>
        <v>1700000</v>
      </c>
      <c r="J72" s="21">
        <f t="shared" si="10"/>
        <v>0</v>
      </c>
      <c r="K72" s="21">
        <f t="shared" si="10"/>
        <v>0</v>
      </c>
      <c r="L72" s="21">
        <f t="shared" si="10"/>
        <v>0</v>
      </c>
      <c r="M72" s="21">
        <f t="shared" si="10"/>
        <v>0</v>
      </c>
      <c r="N72" s="21">
        <f t="shared" si="10"/>
        <v>0</v>
      </c>
      <c r="O72" s="21">
        <f t="shared" si="10"/>
        <v>0</v>
      </c>
      <c r="P72" s="21">
        <f t="shared" si="10"/>
        <v>0</v>
      </c>
      <c r="Q72" s="21">
        <f t="shared" si="10"/>
        <v>1219026.74</v>
      </c>
      <c r="R72" s="21">
        <f t="shared" si="10"/>
        <v>7669234.42</v>
      </c>
      <c r="S72" s="21">
        <f t="shared" si="10"/>
        <v>-480973.26</v>
      </c>
      <c r="T72" s="23">
        <f>Q72/I72*100</f>
        <v>71.70745529411765</v>
      </c>
    </row>
    <row r="73" spans="1:20" ht="50.25" customHeight="1">
      <c r="A73" s="30" t="s">
        <v>114</v>
      </c>
      <c r="B73" s="31">
        <v>10</v>
      </c>
      <c r="C73" s="32" t="s">
        <v>115</v>
      </c>
      <c r="D73" s="33">
        <v>21424000</v>
      </c>
      <c r="E73" s="33">
        <v>21424000</v>
      </c>
      <c r="F73" s="33"/>
      <c r="G73" s="33"/>
      <c r="H73" s="33"/>
      <c r="I73" s="34">
        <f>I74+I79</f>
        <v>1700000</v>
      </c>
      <c r="J73" s="34">
        <f aca="true" t="shared" si="11" ref="J73:P73">J74+J76+J79</f>
        <v>0</v>
      </c>
      <c r="K73" s="34">
        <f t="shared" si="11"/>
        <v>0</v>
      </c>
      <c r="L73" s="34">
        <f t="shared" si="11"/>
        <v>0</v>
      </c>
      <c r="M73" s="34">
        <f t="shared" si="11"/>
        <v>0</v>
      </c>
      <c r="N73" s="34">
        <f t="shared" si="11"/>
        <v>0</v>
      </c>
      <c r="O73" s="34">
        <f t="shared" si="11"/>
        <v>0</v>
      </c>
      <c r="P73" s="34">
        <f t="shared" si="11"/>
        <v>0</v>
      </c>
      <c r="Q73" s="34">
        <f>Q79</f>
        <v>1219026.74</v>
      </c>
      <c r="R73" s="35">
        <v>7669234.42</v>
      </c>
      <c r="S73" s="34">
        <f>Q73-I73</f>
        <v>-480973.26</v>
      </c>
      <c r="T73" s="35">
        <f>Q73/I73*100</f>
        <v>71.70745529411765</v>
      </c>
    </row>
    <row r="74" spans="1:20" ht="89.25" hidden="1">
      <c r="A74" s="30" t="s">
        <v>116</v>
      </c>
      <c r="B74" s="31">
        <v>10</v>
      </c>
      <c r="C74" s="32" t="s">
        <v>117</v>
      </c>
      <c r="D74" s="33">
        <v>15183000</v>
      </c>
      <c r="E74" s="33">
        <v>15183000</v>
      </c>
      <c r="F74" s="33"/>
      <c r="G74" s="33"/>
      <c r="H74" s="33"/>
      <c r="I74" s="34">
        <f>I75</f>
        <v>0</v>
      </c>
      <c r="J74" s="34"/>
      <c r="K74" s="34"/>
      <c r="L74" s="34"/>
      <c r="M74" s="34"/>
      <c r="N74" s="34"/>
      <c r="O74" s="34"/>
      <c r="P74" s="34"/>
      <c r="Q74" s="34">
        <f>Q75</f>
        <v>0</v>
      </c>
      <c r="R74" s="34">
        <f>R75</f>
        <v>7470665.87</v>
      </c>
      <c r="S74" s="34">
        <f>S75</f>
        <v>0</v>
      </c>
      <c r="T74" s="35" t="e">
        <f aca="true" t="shared" si="12" ref="T74:T79">Q74/I74*100</f>
        <v>#DIV/0!</v>
      </c>
    </row>
    <row r="75" spans="1:20" ht="66.75" customHeight="1" hidden="1">
      <c r="A75" s="30" t="s">
        <v>116</v>
      </c>
      <c r="B75" s="31">
        <v>10</v>
      </c>
      <c r="C75" s="32" t="s">
        <v>118</v>
      </c>
      <c r="D75" s="33">
        <v>14994000</v>
      </c>
      <c r="E75" s="33">
        <v>14994000</v>
      </c>
      <c r="F75" s="33"/>
      <c r="G75" s="33"/>
      <c r="H75" s="33"/>
      <c r="I75" s="34">
        <v>0</v>
      </c>
      <c r="J75" s="34"/>
      <c r="K75" s="34"/>
      <c r="L75" s="34"/>
      <c r="M75" s="34"/>
      <c r="N75" s="34"/>
      <c r="O75" s="34"/>
      <c r="P75" s="34"/>
      <c r="Q75" s="34">
        <f>Q76</f>
        <v>0</v>
      </c>
      <c r="R75" s="35">
        <v>7470665.87</v>
      </c>
      <c r="S75" s="34">
        <f>Q75-I75</f>
        <v>0</v>
      </c>
      <c r="T75" s="35" t="e">
        <f t="shared" si="12"/>
        <v>#DIV/0!</v>
      </c>
    </row>
    <row r="76" spans="1:20" ht="58.5" customHeight="1" hidden="1">
      <c r="A76" s="30" t="s">
        <v>119</v>
      </c>
      <c r="B76" s="31">
        <v>10</v>
      </c>
      <c r="C76" s="32" t="s">
        <v>120</v>
      </c>
      <c r="D76" s="33">
        <v>14994000</v>
      </c>
      <c r="E76" s="33">
        <v>14994000</v>
      </c>
      <c r="F76" s="33"/>
      <c r="G76" s="33"/>
      <c r="H76" s="33"/>
      <c r="I76" s="34">
        <v>0</v>
      </c>
      <c r="J76" s="34"/>
      <c r="K76" s="34"/>
      <c r="L76" s="34"/>
      <c r="M76" s="34"/>
      <c r="N76" s="34"/>
      <c r="O76" s="34"/>
      <c r="P76" s="34"/>
      <c r="Q76" s="34">
        <v>0</v>
      </c>
      <c r="R76" s="35">
        <v>7470665.87</v>
      </c>
      <c r="S76" s="35">
        <f>Q76-I76</f>
        <v>0</v>
      </c>
      <c r="T76" s="35" t="e">
        <f t="shared" si="12"/>
        <v>#DIV/0!</v>
      </c>
    </row>
    <row r="77" spans="1:20" ht="60.75" customHeight="1" hidden="1">
      <c r="A77" s="30" t="s">
        <v>121</v>
      </c>
      <c r="B77" s="31">
        <v>10</v>
      </c>
      <c r="C77" s="32" t="s">
        <v>122</v>
      </c>
      <c r="D77" s="33">
        <v>189000</v>
      </c>
      <c r="E77" s="33">
        <v>189000</v>
      </c>
      <c r="F77" s="33"/>
      <c r="G77" s="33"/>
      <c r="H77" s="33"/>
      <c r="I77" s="34">
        <v>0</v>
      </c>
      <c r="J77" s="34"/>
      <c r="K77" s="34"/>
      <c r="L77" s="34"/>
      <c r="M77" s="34"/>
      <c r="N77" s="34"/>
      <c r="O77" s="34"/>
      <c r="P77" s="34"/>
      <c r="Q77" s="34">
        <v>0</v>
      </c>
      <c r="R77" s="35">
        <v>150066.57</v>
      </c>
      <c r="S77" s="35">
        <f>Q77-I77</f>
        <v>0</v>
      </c>
      <c r="T77" s="35" t="e">
        <f t="shared" si="12"/>
        <v>#DIV/0!</v>
      </c>
    </row>
    <row r="78" spans="1:20" ht="69.75" customHeight="1" hidden="1">
      <c r="A78" s="30" t="s">
        <v>123</v>
      </c>
      <c r="B78" s="31">
        <v>10</v>
      </c>
      <c r="C78" s="32" t="s">
        <v>124</v>
      </c>
      <c r="D78" s="33">
        <v>189000</v>
      </c>
      <c r="E78" s="33">
        <v>189000</v>
      </c>
      <c r="F78" s="33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5">
        <v>150066.57</v>
      </c>
      <c r="S78" s="35">
        <f>Q78-I78</f>
        <v>0</v>
      </c>
      <c r="T78" s="35" t="e">
        <f t="shared" si="12"/>
        <v>#DIV/0!</v>
      </c>
    </row>
    <row r="79" spans="1:20" ht="121.5" customHeight="1">
      <c r="A79" s="30" t="s">
        <v>125</v>
      </c>
      <c r="B79" s="31">
        <v>10</v>
      </c>
      <c r="C79" s="32" t="s">
        <v>126</v>
      </c>
      <c r="D79" s="33">
        <v>6241000</v>
      </c>
      <c r="E79" s="33">
        <v>6241000</v>
      </c>
      <c r="F79" s="33"/>
      <c r="G79" s="33"/>
      <c r="H79" s="33"/>
      <c r="I79" s="34">
        <f>I80</f>
        <v>1700000</v>
      </c>
      <c r="J79" s="34"/>
      <c r="K79" s="34"/>
      <c r="L79" s="34"/>
      <c r="M79" s="34"/>
      <c r="N79" s="34"/>
      <c r="O79" s="34"/>
      <c r="P79" s="34"/>
      <c r="Q79" s="34">
        <f>Q80</f>
        <v>1219026.74</v>
      </c>
      <c r="R79" s="34">
        <f>R80</f>
        <v>48501.98</v>
      </c>
      <c r="S79" s="34">
        <f>S80</f>
        <v>-480973.26</v>
      </c>
      <c r="T79" s="35">
        <f t="shared" si="12"/>
        <v>71.70745529411765</v>
      </c>
    </row>
    <row r="80" spans="1:20" ht="74.25" customHeight="1">
      <c r="A80" s="30" t="s">
        <v>127</v>
      </c>
      <c r="B80" s="31">
        <v>10</v>
      </c>
      <c r="C80" s="32" t="s">
        <v>128</v>
      </c>
      <c r="D80" s="33">
        <v>60000</v>
      </c>
      <c r="E80" s="33">
        <v>60000</v>
      </c>
      <c r="F80" s="33"/>
      <c r="G80" s="33"/>
      <c r="H80" s="33"/>
      <c r="I80" s="34">
        <v>1700000</v>
      </c>
      <c r="J80" s="34"/>
      <c r="K80" s="34"/>
      <c r="L80" s="34"/>
      <c r="M80" s="34"/>
      <c r="N80" s="34"/>
      <c r="O80" s="34"/>
      <c r="P80" s="34"/>
      <c r="Q80" s="34">
        <v>1219026.74</v>
      </c>
      <c r="R80" s="35">
        <v>48501.98</v>
      </c>
      <c r="S80" s="34">
        <f>Q80-I80</f>
        <v>-480973.26</v>
      </c>
      <c r="T80" s="35">
        <f>Q80/I80*100</f>
        <v>71.70745529411765</v>
      </c>
    </row>
    <row r="81" spans="1:20" ht="25.5" hidden="1">
      <c r="A81" s="30" t="s">
        <v>129</v>
      </c>
      <c r="B81" s="31">
        <v>10</v>
      </c>
      <c r="C81" s="32" t="s">
        <v>130</v>
      </c>
      <c r="D81" s="33">
        <v>4575000</v>
      </c>
      <c r="E81" s="33">
        <v>4575000</v>
      </c>
      <c r="F81" s="33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4">
        <f>Q81-I81</f>
        <v>0</v>
      </c>
      <c r="T81" s="35" t="e">
        <f>Q81/I81*100</f>
        <v>#DIV/0!</v>
      </c>
    </row>
    <row r="82" spans="1:20" ht="25.5" hidden="1">
      <c r="A82" s="30" t="s">
        <v>131</v>
      </c>
      <c r="B82" s="31">
        <v>10</v>
      </c>
      <c r="C82" s="32" t="s">
        <v>132</v>
      </c>
      <c r="D82" s="33">
        <v>4575000</v>
      </c>
      <c r="E82" s="33">
        <v>4575000</v>
      </c>
      <c r="F82" s="33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4">
        <f>Q82-I82</f>
        <v>0</v>
      </c>
      <c r="T82" s="35" t="e">
        <f>Q82/I82*100</f>
        <v>#DIV/0!</v>
      </c>
    </row>
    <row r="83" spans="1:20" ht="25.5" customHeight="1">
      <c r="A83" s="17" t="s">
        <v>133</v>
      </c>
      <c r="B83" s="18">
        <v>10</v>
      </c>
      <c r="C83" s="19" t="s">
        <v>134</v>
      </c>
      <c r="D83" s="20">
        <v>705000</v>
      </c>
      <c r="E83" s="20">
        <v>705000</v>
      </c>
      <c r="F83" s="20"/>
      <c r="G83" s="20"/>
      <c r="H83" s="20"/>
      <c r="I83" s="21">
        <f aca="true" t="shared" si="13" ref="I83:S83">I87</f>
        <v>250000</v>
      </c>
      <c r="J83" s="21">
        <f t="shared" si="13"/>
        <v>0</v>
      </c>
      <c r="K83" s="21">
        <f t="shared" si="13"/>
        <v>0</v>
      </c>
      <c r="L83" s="21">
        <f t="shared" si="13"/>
        <v>0</v>
      </c>
      <c r="M83" s="21">
        <f t="shared" si="13"/>
        <v>0</v>
      </c>
      <c r="N83" s="21">
        <f t="shared" si="13"/>
        <v>0</v>
      </c>
      <c r="O83" s="21">
        <f t="shared" si="13"/>
        <v>0</v>
      </c>
      <c r="P83" s="21">
        <f t="shared" si="13"/>
        <v>0</v>
      </c>
      <c r="Q83" s="21">
        <f t="shared" si="13"/>
        <v>71278.06</v>
      </c>
      <c r="R83" s="21">
        <f t="shared" si="13"/>
        <v>0</v>
      </c>
      <c r="S83" s="21">
        <f t="shared" si="13"/>
        <v>-178721.94</v>
      </c>
      <c r="T83" s="36">
        <f>(Q83*100)/I83</f>
        <v>28.511224</v>
      </c>
    </row>
    <row r="84" spans="1:20" ht="12.75" hidden="1">
      <c r="A84" s="30" t="s">
        <v>135</v>
      </c>
      <c r="B84" s="31">
        <v>10</v>
      </c>
      <c r="C84" s="32" t="s">
        <v>136</v>
      </c>
      <c r="D84" s="33">
        <v>321000</v>
      </c>
      <c r="E84" s="33">
        <v>321000</v>
      </c>
      <c r="F84" s="33"/>
      <c r="G84" s="33"/>
      <c r="H84" s="33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4">
        <f aca="true" t="shared" si="14" ref="S84:S89">Q84-I84</f>
        <v>0</v>
      </c>
      <c r="T84" s="35" t="e">
        <f>Q84/I84*100</f>
        <v>#DIV/0!</v>
      </c>
    </row>
    <row r="85" spans="1:20" ht="38.25" hidden="1">
      <c r="A85" s="30" t="s">
        <v>137</v>
      </c>
      <c r="B85" s="31">
        <v>10</v>
      </c>
      <c r="C85" s="32" t="s">
        <v>138</v>
      </c>
      <c r="D85" s="33">
        <v>321000</v>
      </c>
      <c r="E85" s="33">
        <v>321000</v>
      </c>
      <c r="F85" s="33"/>
      <c r="G85" s="33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4">
        <f t="shared" si="14"/>
        <v>0</v>
      </c>
      <c r="T85" s="35" t="e">
        <f>Q85/I85*100</f>
        <v>#DIV/0!</v>
      </c>
    </row>
    <row r="86" spans="1:20" ht="51" hidden="1">
      <c r="A86" s="30" t="s">
        <v>139</v>
      </c>
      <c r="B86" s="31">
        <v>10</v>
      </c>
      <c r="C86" s="32" t="s">
        <v>140</v>
      </c>
      <c r="D86" s="33">
        <v>321000</v>
      </c>
      <c r="E86" s="33">
        <v>321000</v>
      </c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4">
        <f t="shared" si="14"/>
        <v>0</v>
      </c>
      <c r="T86" s="35" t="e">
        <f>Q86/I86*100</f>
        <v>#DIV/0!</v>
      </c>
    </row>
    <row r="87" spans="1:20" ht="25.5">
      <c r="A87" s="30" t="s">
        <v>141</v>
      </c>
      <c r="B87" s="31">
        <v>10</v>
      </c>
      <c r="C87" s="32" t="s">
        <v>142</v>
      </c>
      <c r="D87" s="33">
        <v>384000</v>
      </c>
      <c r="E87" s="33">
        <v>384000</v>
      </c>
      <c r="F87" s="33"/>
      <c r="G87" s="33"/>
      <c r="H87" s="33"/>
      <c r="I87" s="34">
        <f aca="true" t="shared" si="15" ref="I87:Q87">I88</f>
        <v>250000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71278.06</v>
      </c>
      <c r="R87" s="35"/>
      <c r="S87" s="34">
        <f t="shared" si="14"/>
        <v>-178721.94</v>
      </c>
      <c r="T87" s="35">
        <f>Q87/I87*100</f>
        <v>28.511224000000002</v>
      </c>
    </row>
    <row r="88" spans="1:20" ht="51">
      <c r="A88" s="30" t="s">
        <v>143</v>
      </c>
      <c r="B88" s="31">
        <v>10</v>
      </c>
      <c r="C88" s="32" t="s">
        <v>301</v>
      </c>
      <c r="D88" s="33">
        <v>384000</v>
      </c>
      <c r="E88" s="33">
        <v>384000</v>
      </c>
      <c r="F88" s="33"/>
      <c r="G88" s="33"/>
      <c r="H88" s="33"/>
      <c r="I88" s="34">
        <v>250000</v>
      </c>
      <c r="J88" s="34"/>
      <c r="K88" s="34"/>
      <c r="L88" s="34"/>
      <c r="M88" s="34"/>
      <c r="N88" s="34"/>
      <c r="O88" s="34"/>
      <c r="P88" s="34"/>
      <c r="Q88" s="34">
        <v>71278.06</v>
      </c>
      <c r="R88" s="35"/>
      <c r="S88" s="34">
        <f t="shared" si="14"/>
        <v>-178721.94</v>
      </c>
      <c r="T88" s="35">
        <f>Q88/I88*100</f>
        <v>28.511224000000002</v>
      </c>
    </row>
    <row r="89" spans="1:20" ht="27" customHeight="1">
      <c r="A89" s="17" t="s">
        <v>316</v>
      </c>
      <c r="B89" s="18">
        <v>10</v>
      </c>
      <c r="C89" s="19" t="s">
        <v>144</v>
      </c>
      <c r="D89" s="20">
        <v>8390000</v>
      </c>
      <c r="E89" s="20">
        <v>8390000</v>
      </c>
      <c r="F89" s="20"/>
      <c r="G89" s="20"/>
      <c r="H89" s="20"/>
      <c r="I89" s="21">
        <f>I90</f>
        <v>0</v>
      </c>
      <c r="J89" s="21"/>
      <c r="K89" s="21"/>
      <c r="L89" s="21"/>
      <c r="M89" s="21"/>
      <c r="N89" s="21"/>
      <c r="O89" s="21"/>
      <c r="P89" s="21"/>
      <c r="Q89" s="21">
        <f>Q90</f>
        <v>0</v>
      </c>
      <c r="R89" s="21" t="e">
        <f>#REF!</f>
        <v>#REF!</v>
      </c>
      <c r="S89" s="100">
        <f t="shared" si="14"/>
        <v>0</v>
      </c>
      <c r="T89" s="99">
        <v>0</v>
      </c>
    </row>
    <row r="90" spans="1:20" ht="51">
      <c r="A90" s="30" t="s">
        <v>308</v>
      </c>
      <c r="B90" s="31">
        <v>10</v>
      </c>
      <c r="C90" s="32" t="s">
        <v>309</v>
      </c>
      <c r="D90" s="33">
        <v>8390000</v>
      </c>
      <c r="E90" s="33">
        <v>8390000</v>
      </c>
      <c r="F90" s="33"/>
      <c r="G90" s="33"/>
      <c r="H90" s="33"/>
      <c r="I90" s="34">
        <v>0</v>
      </c>
      <c r="J90" s="34"/>
      <c r="K90" s="34"/>
      <c r="L90" s="34"/>
      <c r="M90" s="34"/>
      <c r="N90" s="34"/>
      <c r="O90" s="34"/>
      <c r="P90" s="34"/>
      <c r="Q90" s="34">
        <v>0</v>
      </c>
      <c r="R90" s="35"/>
      <c r="S90" s="34">
        <f aca="true" t="shared" si="16" ref="S90:S112">Q90-I90</f>
        <v>0</v>
      </c>
      <c r="T90" s="35">
        <v>0</v>
      </c>
    </row>
    <row r="91" spans="1:20" ht="25.5">
      <c r="A91" s="66" t="s">
        <v>145</v>
      </c>
      <c r="B91" s="67">
        <v>10</v>
      </c>
      <c r="C91" s="68" t="s">
        <v>146</v>
      </c>
      <c r="D91" s="69">
        <v>1963000</v>
      </c>
      <c r="E91" s="69">
        <v>1963000</v>
      </c>
      <c r="F91" s="69"/>
      <c r="G91" s="69"/>
      <c r="H91" s="69"/>
      <c r="I91" s="70">
        <f>I92</f>
        <v>0</v>
      </c>
      <c r="J91" s="70"/>
      <c r="K91" s="70"/>
      <c r="L91" s="70"/>
      <c r="M91" s="70"/>
      <c r="N91" s="70"/>
      <c r="O91" s="70"/>
      <c r="P91" s="70"/>
      <c r="Q91" s="70">
        <f>Q92</f>
        <v>0</v>
      </c>
      <c r="R91" s="71"/>
      <c r="S91" s="71">
        <f t="shared" si="16"/>
        <v>0</v>
      </c>
      <c r="T91" s="71">
        <v>0</v>
      </c>
    </row>
    <row r="92" spans="1:20" ht="51">
      <c r="A92" s="30" t="s">
        <v>171</v>
      </c>
      <c r="B92" s="31">
        <v>10</v>
      </c>
      <c r="C92" s="32" t="s">
        <v>290</v>
      </c>
      <c r="D92" s="33"/>
      <c r="E92" s="33"/>
      <c r="F92" s="33"/>
      <c r="G92" s="33"/>
      <c r="H92" s="33"/>
      <c r="I92" s="34">
        <v>0</v>
      </c>
      <c r="J92" s="34"/>
      <c r="K92" s="34"/>
      <c r="L92" s="34"/>
      <c r="M92" s="34"/>
      <c r="N92" s="34"/>
      <c r="O92" s="34"/>
      <c r="P92" s="34"/>
      <c r="Q92" s="34">
        <v>0</v>
      </c>
      <c r="R92" s="35"/>
      <c r="S92" s="35">
        <f t="shared" si="16"/>
        <v>0</v>
      </c>
      <c r="T92" s="35">
        <v>0</v>
      </c>
    </row>
    <row r="93" spans="1:20" ht="89.25" hidden="1">
      <c r="A93" s="30" t="s">
        <v>147</v>
      </c>
      <c r="B93" s="31">
        <v>10</v>
      </c>
      <c r="C93" s="32" t="s">
        <v>148</v>
      </c>
      <c r="D93" s="33"/>
      <c r="E93" s="33"/>
      <c r="F93" s="33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5">
        <f t="shared" si="16"/>
        <v>0</v>
      </c>
      <c r="T93" s="35" t="e">
        <f aca="true" t="shared" si="17" ref="T93:T112">Q93/I93*100</f>
        <v>#DIV/0!</v>
      </c>
    </row>
    <row r="94" spans="1:20" ht="76.5" hidden="1">
      <c r="A94" s="30" t="s">
        <v>149</v>
      </c>
      <c r="B94" s="31">
        <v>10</v>
      </c>
      <c r="C94" s="32" t="s">
        <v>150</v>
      </c>
      <c r="D94" s="33"/>
      <c r="E94" s="33"/>
      <c r="F94" s="33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5">
        <f t="shared" si="16"/>
        <v>0</v>
      </c>
      <c r="T94" s="35" t="e">
        <f t="shared" si="17"/>
        <v>#DIV/0!</v>
      </c>
    </row>
    <row r="95" spans="1:20" ht="76.5" hidden="1">
      <c r="A95" s="30" t="s">
        <v>151</v>
      </c>
      <c r="B95" s="31">
        <v>10</v>
      </c>
      <c r="C95" s="32" t="s">
        <v>152</v>
      </c>
      <c r="D95" s="33"/>
      <c r="E95" s="33"/>
      <c r="F95" s="33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5">
        <f t="shared" si="16"/>
        <v>0</v>
      </c>
      <c r="T95" s="35" t="e">
        <f t="shared" si="17"/>
        <v>#DIV/0!</v>
      </c>
    </row>
    <row r="96" spans="1:20" ht="89.25" hidden="1">
      <c r="A96" s="30" t="s">
        <v>153</v>
      </c>
      <c r="B96" s="31">
        <v>10</v>
      </c>
      <c r="C96" s="32" t="s">
        <v>154</v>
      </c>
      <c r="D96" s="33"/>
      <c r="E96" s="33"/>
      <c r="F96" s="33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5">
        <f t="shared" si="16"/>
        <v>0</v>
      </c>
      <c r="T96" s="35" t="e">
        <f t="shared" si="17"/>
        <v>#DIV/0!</v>
      </c>
    </row>
    <row r="97" spans="1:20" ht="127.5" hidden="1">
      <c r="A97" s="30" t="s">
        <v>155</v>
      </c>
      <c r="B97" s="31">
        <v>10</v>
      </c>
      <c r="C97" s="32" t="s">
        <v>156</v>
      </c>
      <c r="D97" s="33"/>
      <c r="E97" s="33"/>
      <c r="F97" s="33"/>
      <c r="G97" s="33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5">
        <f t="shared" si="16"/>
        <v>0</v>
      </c>
      <c r="T97" s="35" t="e">
        <f t="shared" si="17"/>
        <v>#DIV/0!</v>
      </c>
    </row>
    <row r="98" spans="1:20" ht="38.25" hidden="1">
      <c r="A98" s="30" t="s">
        <v>157</v>
      </c>
      <c r="B98" s="31">
        <v>10</v>
      </c>
      <c r="C98" s="32" t="s">
        <v>158</v>
      </c>
      <c r="D98" s="33"/>
      <c r="E98" s="33"/>
      <c r="F98" s="33"/>
      <c r="G98" s="33"/>
      <c r="H98" s="33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5">
        <f t="shared" si="16"/>
        <v>0</v>
      </c>
      <c r="T98" s="35" t="e">
        <f t="shared" si="17"/>
        <v>#DIV/0!</v>
      </c>
    </row>
    <row r="99" spans="1:20" ht="38.25" hidden="1">
      <c r="A99" s="30" t="s">
        <v>159</v>
      </c>
      <c r="B99" s="31">
        <v>10</v>
      </c>
      <c r="C99" s="32" t="s">
        <v>160</v>
      </c>
      <c r="D99" s="33"/>
      <c r="E99" s="33"/>
      <c r="F99" s="33"/>
      <c r="G99" s="33"/>
      <c r="H99" s="33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5">
        <f t="shared" si="16"/>
        <v>0</v>
      </c>
      <c r="T99" s="35" t="e">
        <f t="shared" si="17"/>
        <v>#DIV/0!</v>
      </c>
    </row>
    <row r="100" spans="1:20" ht="25.5" hidden="1">
      <c r="A100" s="30" t="s">
        <v>161</v>
      </c>
      <c r="B100" s="31">
        <v>10</v>
      </c>
      <c r="C100" s="32" t="s">
        <v>162</v>
      </c>
      <c r="D100" s="33"/>
      <c r="E100" s="33"/>
      <c r="F100" s="33"/>
      <c r="G100" s="33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5">
        <f t="shared" si="16"/>
        <v>0</v>
      </c>
      <c r="T100" s="35" t="e">
        <f t="shared" si="17"/>
        <v>#DIV/0!</v>
      </c>
    </row>
    <row r="101" spans="1:20" ht="38.25" hidden="1">
      <c r="A101" s="30" t="s">
        <v>163</v>
      </c>
      <c r="B101" s="31">
        <v>10</v>
      </c>
      <c r="C101" s="32" t="s">
        <v>164</v>
      </c>
      <c r="D101" s="33"/>
      <c r="E101" s="33"/>
      <c r="F101" s="33"/>
      <c r="G101" s="33"/>
      <c r="H101" s="33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5">
        <f t="shared" si="16"/>
        <v>0</v>
      </c>
      <c r="T101" s="35" t="e">
        <f t="shared" si="17"/>
        <v>#DIV/0!</v>
      </c>
    </row>
    <row r="102" spans="1:20" ht="76.5" hidden="1">
      <c r="A102" s="30" t="s">
        <v>165</v>
      </c>
      <c r="B102" s="31">
        <v>10</v>
      </c>
      <c r="C102" s="32" t="s">
        <v>166</v>
      </c>
      <c r="D102" s="33"/>
      <c r="E102" s="33"/>
      <c r="F102" s="33"/>
      <c r="G102" s="33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5">
        <f t="shared" si="16"/>
        <v>0</v>
      </c>
      <c r="T102" s="35" t="e">
        <f t="shared" si="17"/>
        <v>#DIV/0!</v>
      </c>
    </row>
    <row r="103" spans="1:20" ht="38.25" hidden="1">
      <c r="A103" s="30" t="s">
        <v>167</v>
      </c>
      <c r="B103" s="31">
        <v>10</v>
      </c>
      <c r="C103" s="32" t="s">
        <v>168</v>
      </c>
      <c r="D103" s="33">
        <v>1023000</v>
      </c>
      <c r="E103" s="33">
        <v>1023000</v>
      </c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5">
        <f t="shared" si="16"/>
        <v>0</v>
      </c>
      <c r="T103" s="35" t="e">
        <f t="shared" si="17"/>
        <v>#DIV/0!</v>
      </c>
    </row>
    <row r="104" spans="1:20" ht="38.25" hidden="1">
      <c r="A104" s="30" t="s">
        <v>169</v>
      </c>
      <c r="B104" s="31">
        <v>10</v>
      </c>
      <c r="C104" s="32" t="s">
        <v>170</v>
      </c>
      <c r="D104" s="33">
        <v>940000</v>
      </c>
      <c r="E104" s="33">
        <v>940000</v>
      </c>
      <c r="F104" s="33"/>
      <c r="G104" s="33"/>
      <c r="H104" s="33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>
        <f t="shared" si="16"/>
        <v>0</v>
      </c>
      <c r="T104" s="35" t="e">
        <f t="shared" si="17"/>
        <v>#DIV/0!</v>
      </c>
    </row>
    <row r="105" spans="1:20" ht="51" hidden="1">
      <c r="A105" s="30" t="s">
        <v>171</v>
      </c>
      <c r="B105" s="31">
        <v>10</v>
      </c>
      <c r="C105" s="32" t="s">
        <v>172</v>
      </c>
      <c r="D105" s="33">
        <v>940000</v>
      </c>
      <c r="E105" s="33">
        <v>940000</v>
      </c>
      <c r="F105" s="33"/>
      <c r="G105" s="33"/>
      <c r="H105" s="33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>
        <f t="shared" si="16"/>
        <v>0</v>
      </c>
      <c r="T105" s="35" t="e">
        <f t="shared" si="17"/>
        <v>#DIV/0!</v>
      </c>
    </row>
    <row r="106" spans="1:20" ht="13.5" customHeight="1">
      <c r="A106" s="37" t="s">
        <v>173</v>
      </c>
      <c r="B106" s="38">
        <v>10</v>
      </c>
      <c r="C106" s="39" t="s">
        <v>174</v>
      </c>
      <c r="D106" s="40">
        <v>60000</v>
      </c>
      <c r="E106" s="40">
        <v>60000</v>
      </c>
      <c r="F106" s="40"/>
      <c r="G106" s="40"/>
      <c r="H106" s="40"/>
      <c r="I106" s="41">
        <f>I110+I112</f>
        <v>390000</v>
      </c>
      <c r="J106" s="41">
        <f aca="true" t="shared" si="18" ref="J106:P106">J110</f>
        <v>0</v>
      </c>
      <c r="K106" s="41">
        <f t="shared" si="18"/>
        <v>0</v>
      </c>
      <c r="L106" s="41">
        <f t="shared" si="18"/>
        <v>0</v>
      </c>
      <c r="M106" s="41">
        <f t="shared" si="18"/>
        <v>0</v>
      </c>
      <c r="N106" s="41">
        <f t="shared" si="18"/>
        <v>0</v>
      </c>
      <c r="O106" s="41">
        <f t="shared" si="18"/>
        <v>0</v>
      </c>
      <c r="P106" s="41">
        <f t="shared" si="18"/>
        <v>0</v>
      </c>
      <c r="Q106" s="41">
        <f>Q110+Q107</f>
        <v>268263.04</v>
      </c>
      <c r="R106" s="42">
        <v>11480.42</v>
      </c>
      <c r="S106" s="42">
        <f t="shared" si="16"/>
        <v>-121736.96000000002</v>
      </c>
      <c r="T106" s="42">
        <f t="shared" si="17"/>
        <v>68.78539487179486</v>
      </c>
    </row>
    <row r="107" spans="1:20" ht="16.5" customHeight="1">
      <c r="A107" s="30" t="s">
        <v>175</v>
      </c>
      <c r="B107" s="31">
        <v>10</v>
      </c>
      <c r="C107" s="32" t="s">
        <v>176</v>
      </c>
      <c r="D107" s="33"/>
      <c r="E107" s="33"/>
      <c r="F107" s="33"/>
      <c r="G107" s="33"/>
      <c r="H107" s="33"/>
      <c r="I107" s="34">
        <f>I108</f>
        <v>0</v>
      </c>
      <c r="J107" s="34"/>
      <c r="K107" s="34"/>
      <c r="L107" s="34"/>
      <c r="M107" s="34"/>
      <c r="N107" s="34"/>
      <c r="O107" s="34"/>
      <c r="P107" s="34"/>
      <c r="Q107" s="34">
        <f>Q108</f>
        <v>0</v>
      </c>
      <c r="R107" s="35">
        <v>11380.42</v>
      </c>
      <c r="S107" s="35">
        <f t="shared" si="16"/>
        <v>0</v>
      </c>
      <c r="T107" s="35">
        <v>0</v>
      </c>
    </row>
    <row r="108" spans="1:20" ht="38.25" hidden="1">
      <c r="A108" s="30" t="s">
        <v>177</v>
      </c>
      <c r="B108" s="31">
        <v>10</v>
      </c>
      <c r="C108" s="32" t="s">
        <v>178</v>
      </c>
      <c r="D108" s="33"/>
      <c r="E108" s="33"/>
      <c r="F108" s="33"/>
      <c r="G108" s="33"/>
      <c r="H108" s="33"/>
      <c r="I108" s="34">
        <f>I109</f>
        <v>0</v>
      </c>
      <c r="J108" s="34"/>
      <c r="K108" s="34"/>
      <c r="L108" s="34"/>
      <c r="M108" s="34"/>
      <c r="N108" s="34"/>
      <c r="O108" s="34"/>
      <c r="P108" s="34"/>
      <c r="Q108" s="34">
        <f>Q109</f>
        <v>0</v>
      </c>
      <c r="R108" s="35"/>
      <c r="S108" s="35">
        <f t="shared" si="16"/>
        <v>0</v>
      </c>
      <c r="T108" s="35" t="e">
        <f t="shared" si="17"/>
        <v>#DIV/0!</v>
      </c>
    </row>
    <row r="109" spans="1:20" ht="28.5" customHeight="1">
      <c r="A109" s="30" t="s">
        <v>4</v>
      </c>
      <c r="B109" s="31">
        <v>10</v>
      </c>
      <c r="C109" s="32" t="s">
        <v>179</v>
      </c>
      <c r="D109" s="33"/>
      <c r="E109" s="33"/>
      <c r="F109" s="33"/>
      <c r="G109" s="33"/>
      <c r="H109" s="33"/>
      <c r="I109" s="34">
        <v>0</v>
      </c>
      <c r="J109" s="34"/>
      <c r="K109" s="34"/>
      <c r="L109" s="34"/>
      <c r="M109" s="34"/>
      <c r="N109" s="34"/>
      <c r="O109" s="34"/>
      <c r="P109" s="34"/>
      <c r="Q109" s="34">
        <v>0</v>
      </c>
      <c r="R109" s="35">
        <v>11380.42</v>
      </c>
      <c r="S109" s="35">
        <f t="shared" si="16"/>
        <v>0</v>
      </c>
      <c r="T109" s="35">
        <v>0</v>
      </c>
    </row>
    <row r="110" spans="1:20" ht="12.75">
      <c r="A110" s="30" t="s">
        <v>180</v>
      </c>
      <c r="B110" s="31">
        <v>10</v>
      </c>
      <c r="C110" s="32" t="s">
        <v>181</v>
      </c>
      <c r="D110" s="33">
        <v>60000</v>
      </c>
      <c r="E110" s="33">
        <v>60000</v>
      </c>
      <c r="F110" s="33"/>
      <c r="G110" s="33"/>
      <c r="H110" s="33"/>
      <c r="I110" s="34">
        <f aca="true" t="shared" si="19" ref="I110:Q110">I111</f>
        <v>180000</v>
      </c>
      <c r="J110" s="34">
        <f t="shared" si="19"/>
        <v>0</v>
      </c>
      <c r="K110" s="34">
        <f t="shared" si="19"/>
        <v>0</v>
      </c>
      <c r="L110" s="34">
        <f t="shared" si="19"/>
        <v>0</v>
      </c>
      <c r="M110" s="34">
        <f t="shared" si="19"/>
        <v>0</v>
      </c>
      <c r="N110" s="34">
        <f t="shared" si="19"/>
        <v>0</v>
      </c>
      <c r="O110" s="34">
        <f t="shared" si="19"/>
        <v>0</v>
      </c>
      <c r="P110" s="34">
        <f t="shared" si="19"/>
        <v>0</v>
      </c>
      <c r="Q110" s="34">
        <f>Q111+Q112</f>
        <v>268263.04</v>
      </c>
      <c r="R110" s="35">
        <v>100</v>
      </c>
      <c r="S110" s="35">
        <f t="shared" si="16"/>
        <v>88263.03999999998</v>
      </c>
      <c r="T110" s="35">
        <f t="shared" si="17"/>
        <v>149.0350222222222</v>
      </c>
    </row>
    <row r="111" spans="1:20" ht="25.5">
      <c r="A111" s="30" t="s">
        <v>182</v>
      </c>
      <c r="B111" s="31">
        <v>10</v>
      </c>
      <c r="C111" s="32" t="s">
        <v>183</v>
      </c>
      <c r="D111" s="33"/>
      <c r="E111" s="33"/>
      <c r="F111" s="33"/>
      <c r="G111" s="33"/>
      <c r="H111" s="33"/>
      <c r="I111" s="34">
        <v>180000</v>
      </c>
      <c r="J111" s="34"/>
      <c r="K111" s="34"/>
      <c r="L111" s="34"/>
      <c r="M111" s="34"/>
      <c r="N111" s="34"/>
      <c r="O111" s="34"/>
      <c r="P111" s="34"/>
      <c r="Q111" s="34">
        <v>133970.93</v>
      </c>
      <c r="R111" s="35">
        <v>100</v>
      </c>
      <c r="S111" s="35">
        <f t="shared" si="16"/>
        <v>-46029.07000000001</v>
      </c>
      <c r="T111" s="35">
        <f t="shared" si="17"/>
        <v>74.42829444444445</v>
      </c>
    </row>
    <row r="112" spans="1:20" ht="25.5">
      <c r="A112" s="30" t="s">
        <v>182</v>
      </c>
      <c r="B112" s="31"/>
      <c r="C112" s="32" t="s">
        <v>332</v>
      </c>
      <c r="D112" s="33"/>
      <c r="E112" s="33"/>
      <c r="F112" s="33"/>
      <c r="G112" s="33"/>
      <c r="H112" s="33"/>
      <c r="I112" s="34">
        <v>210000</v>
      </c>
      <c r="J112" s="34"/>
      <c r="K112" s="34"/>
      <c r="L112" s="34"/>
      <c r="M112" s="34"/>
      <c r="N112" s="34"/>
      <c r="O112" s="34"/>
      <c r="P112" s="34"/>
      <c r="Q112" s="34">
        <v>134292.11</v>
      </c>
      <c r="R112" s="35"/>
      <c r="S112" s="35">
        <f t="shared" si="16"/>
        <v>-75707.89000000001</v>
      </c>
      <c r="T112" s="35">
        <f t="shared" si="17"/>
        <v>63.94862380952381</v>
      </c>
    </row>
    <row r="113" spans="1:20" ht="22.5">
      <c r="A113" s="17" t="s">
        <v>184</v>
      </c>
      <c r="B113" s="18">
        <v>10</v>
      </c>
      <c r="C113" s="19" t="s">
        <v>185</v>
      </c>
      <c r="D113" s="20"/>
      <c r="E113" s="20"/>
      <c r="F113" s="20"/>
      <c r="G113" s="20"/>
      <c r="H113" s="20"/>
      <c r="I113" s="21">
        <f>I114</f>
        <v>0</v>
      </c>
      <c r="J113" s="21"/>
      <c r="K113" s="21"/>
      <c r="L113" s="21"/>
      <c r="M113" s="21"/>
      <c r="N113" s="21"/>
      <c r="O113" s="21"/>
      <c r="P113" s="21"/>
      <c r="Q113" s="21">
        <f>Q114</f>
        <v>0</v>
      </c>
      <c r="R113" s="21">
        <f>R114</f>
        <v>0</v>
      </c>
      <c r="S113" s="21">
        <f>S114</f>
        <v>0</v>
      </c>
      <c r="T113" s="99">
        <v>0</v>
      </c>
    </row>
    <row r="114" spans="1:20" ht="51">
      <c r="A114" s="30" t="s">
        <v>186</v>
      </c>
      <c r="B114" s="31">
        <v>10</v>
      </c>
      <c r="C114" s="32" t="s">
        <v>321</v>
      </c>
      <c r="D114" s="33"/>
      <c r="E114" s="33"/>
      <c r="F114" s="33"/>
      <c r="G114" s="33"/>
      <c r="H114" s="33"/>
      <c r="I114" s="34">
        <v>0</v>
      </c>
      <c r="J114" s="34"/>
      <c r="K114" s="34"/>
      <c r="L114" s="34"/>
      <c r="M114" s="34"/>
      <c r="N114" s="34"/>
      <c r="O114" s="34"/>
      <c r="P114" s="34"/>
      <c r="Q114" s="34">
        <v>0</v>
      </c>
      <c r="R114" s="35"/>
      <c r="S114" s="34">
        <f>Q114-I114</f>
        <v>0</v>
      </c>
      <c r="T114" s="35">
        <v>0</v>
      </c>
    </row>
    <row r="115" spans="1:20" ht="12.75" customHeight="1">
      <c r="A115" s="17" t="s">
        <v>187</v>
      </c>
      <c r="B115" s="18">
        <v>10</v>
      </c>
      <c r="C115" s="19" t="s">
        <v>188</v>
      </c>
      <c r="D115" s="20">
        <v>255078085.96</v>
      </c>
      <c r="E115" s="20">
        <v>255078085.96</v>
      </c>
      <c r="F115" s="20"/>
      <c r="G115" s="20"/>
      <c r="H115" s="20"/>
      <c r="I115" s="21">
        <f>I116+I179</f>
        <v>1384049.65</v>
      </c>
      <c r="J115" s="21">
        <f aca="true" t="shared" si="20" ref="J115:P115">J116+J166+J168</f>
        <v>0</v>
      </c>
      <c r="K115" s="21">
        <f t="shared" si="20"/>
        <v>0</v>
      </c>
      <c r="L115" s="21">
        <f t="shared" si="20"/>
        <v>0</v>
      </c>
      <c r="M115" s="21">
        <f t="shared" si="20"/>
        <v>0</v>
      </c>
      <c r="N115" s="21">
        <f t="shared" si="20"/>
        <v>0</v>
      </c>
      <c r="O115" s="21">
        <f t="shared" si="20"/>
        <v>0</v>
      </c>
      <c r="P115" s="21">
        <f t="shared" si="20"/>
        <v>0</v>
      </c>
      <c r="Q115" s="21">
        <f>Q116+Q179</f>
        <v>1277753.31</v>
      </c>
      <c r="R115" s="21" t="e">
        <f>R116+R168</f>
        <v>#REF!</v>
      </c>
      <c r="S115" s="22">
        <f>Q115-I115</f>
        <v>-106296.33999999985</v>
      </c>
      <c r="T115" s="23">
        <f aca="true" t="shared" si="21" ref="T115:T122">Q115/I115*100</f>
        <v>92.31990413060689</v>
      </c>
    </row>
    <row r="116" spans="1:20" ht="33.75">
      <c r="A116" s="24" t="s">
        <v>189</v>
      </c>
      <c r="B116" s="31">
        <v>10</v>
      </c>
      <c r="C116" s="26" t="s">
        <v>190</v>
      </c>
      <c r="D116" s="27"/>
      <c r="E116" s="27"/>
      <c r="F116" s="27"/>
      <c r="G116" s="27"/>
      <c r="H116" s="27"/>
      <c r="I116" s="28">
        <f>I132+I134+I117+I130+I155+I122</f>
        <v>1384049.65</v>
      </c>
      <c r="J116" s="28">
        <f aca="true" t="shared" si="22" ref="J116:P116">J117+J121+J134+J155</f>
        <v>0</v>
      </c>
      <c r="K116" s="28">
        <f t="shared" si="22"/>
        <v>0</v>
      </c>
      <c r="L116" s="28">
        <f t="shared" si="22"/>
        <v>0</v>
      </c>
      <c r="M116" s="28">
        <f t="shared" si="22"/>
        <v>0</v>
      </c>
      <c r="N116" s="28">
        <f t="shared" si="22"/>
        <v>0</v>
      </c>
      <c r="O116" s="28">
        <f t="shared" si="22"/>
        <v>0</v>
      </c>
      <c r="P116" s="28">
        <f t="shared" si="22"/>
        <v>0</v>
      </c>
      <c r="Q116" s="28">
        <f>Q118+Q130+Q132+Q134+Q155+Q122</f>
        <v>1277753.31</v>
      </c>
      <c r="R116" s="29" t="e">
        <f>R117+R121+R134+R155</f>
        <v>#REF!</v>
      </c>
      <c r="S116" s="28">
        <f>Q116-I116</f>
        <v>-106296.33999999985</v>
      </c>
      <c r="T116" s="29">
        <f t="shared" si="21"/>
        <v>92.31990413060689</v>
      </c>
    </row>
    <row r="117" spans="1:20" ht="22.5">
      <c r="A117" s="24" t="s">
        <v>191</v>
      </c>
      <c r="B117" s="25">
        <v>10</v>
      </c>
      <c r="C117" s="26" t="s">
        <v>315</v>
      </c>
      <c r="D117" s="27"/>
      <c r="E117" s="27"/>
      <c r="F117" s="27"/>
      <c r="G117" s="27"/>
      <c r="H117" s="27"/>
      <c r="I117" s="28">
        <f>I118</f>
        <v>0</v>
      </c>
      <c r="J117" s="28"/>
      <c r="K117" s="28"/>
      <c r="L117" s="28"/>
      <c r="M117" s="28"/>
      <c r="N117" s="28"/>
      <c r="O117" s="28"/>
      <c r="P117" s="28"/>
      <c r="Q117" s="28">
        <f>Q118</f>
        <v>0</v>
      </c>
      <c r="R117" s="28">
        <f>R118</f>
        <v>9348000</v>
      </c>
      <c r="S117" s="28">
        <f>S118</f>
        <v>0</v>
      </c>
      <c r="T117" s="35" t="e">
        <f t="shared" si="21"/>
        <v>#DIV/0!</v>
      </c>
    </row>
    <row r="118" spans="1:20" ht="25.5">
      <c r="A118" s="30" t="s">
        <v>192</v>
      </c>
      <c r="B118" s="31">
        <v>10</v>
      </c>
      <c r="C118" s="32" t="s">
        <v>306</v>
      </c>
      <c r="D118" s="33"/>
      <c r="E118" s="33"/>
      <c r="F118" s="33"/>
      <c r="G118" s="33"/>
      <c r="H118" s="33"/>
      <c r="I118" s="34">
        <f>I120</f>
        <v>0</v>
      </c>
      <c r="J118" s="34"/>
      <c r="K118" s="34"/>
      <c r="L118" s="34"/>
      <c r="M118" s="34"/>
      <c r="N118" s="34"/>
      <c r="O118" s="34"/>
      <c r="P118" s="34"/>
      <c r="Q118" s="34">
        <f>Q120</f>
        <v>0</v>
      </c>
      <c r="R118" s="34">
        <f>R120</f>
        <v>9348000</v>
      </c>
      <c r="S118" s="34">
        <f>S120</f>
        <v>0</v>
      </c>
      <c r="T118" s="35" t="e">
        <f t="shared" si="21"/>
        <v>#DIV/0!</v>
      </c>
    </row>
    <row r="119" spans="1:20" ht="38.25" hidden="1">
      <c r="A119" s="30" t="s">
        <v>193</v>
      </c>
      <c r="B119" s="31">
        <v>10</v>
      </c>
      <c r="C119" s="32" t="s">
        <v>194</v>
      </c>
      <c r="D119" s="33"/>
      <c r="E119" s="33"/>
      <c r="F119" s="33"/>
      <c r="G119" s="33"/>
      <c r="H119" s="33"/>
      <c r="I119" s="34"/>
      <c r="J119" s="34"/>
      <c r="K119" s="34"/>
      <c r="L119" s="34"/>
      <c r="M119" s="34"/>
      <c r="N119" s="34"/>
      <c r="O119" s="34"/>
      <c r="P119" s="34"/>
      <c r="Q119" s="34">
        <f>Q121</f>
        <v>400375</v>
      </c>
      <c r="R119" s="35"/>
      <c r="S119" s="35">
        <f>Q119-I119</f>
        <v>400375</v>
      </c>
      <c r="T119" s="35" t="e">
        <f t="shared" si="21"/>
        <v>#DIV/0!</v>
      </c>
    </row>
    <row r="120" spans="1:20" ht="23.25" customHeight="1">
      <c r="A120" s="30" t="s">
        <v>195</v>
      </c>
      <c r="B120" s="31">
        <v>10</v>
      </c>
      <c r="C120" s="32" t="s">
        <v>320</v>
      </c>
      <c r="D120" s="33"/>
      <c r="E120" s="33"/>
      <c r="F120" s="33"/>
      <c r="G120" s="33"/>
      <c r="H120" s="33"/>
      <c r="I120" s="34">
        <v>0</v>
      </c>
      <c r="J120" s="34"/>
      <c r="K120" s="34"/>
      <c r="L120" s="34"/>
      <c r="M120" s="34"/>
      <c r="N120" s="34"/>
      <c r="O120" s="34"/>
      <c r="P120" s="34"/>
      <c r="Q120" s="34">
        <v>0</v>
      </c>
      <c r="R120" s="35">
        <v>9348000</v>
      </c>
      <c r="S120" s="34">
        <f>Q120-I120</f>
        <v>0</v>
      </c>
      <c r="T120" s="35" t="e">
        <f t="shared" si="21"/>
        <v>#DIV/0!</v>
      </c>
    </row>
    <row r="121" spans="1:20" ht="34.5" customHeight="1">
      <c r="A121" s="24" t="s">
        <v>196</v>
      </c>
      <c r="B121" s="25">
        <v>10</v>
      </c>
      <c r="C121" s="26" t="s">
        <v>314</v>
      </c>
      <c r="D121" s="27"/>
      <c r="E121" s="27"/>
      <c r="F121" s="27"/>
      <c r="G121" s="27"/>
      <c r="H121" s="27"/>
      <c r="I121" s="28">
        <f>I122+I130</f>
        <v>400375</v>
      </c>
      <c r="J121" s="28">
        <f aca="true" t="shared" si="23" ref="J121:P121">J124+J126+J130</f>
        <v>0</v>
      </c>
      <c r="K121" s="28">
        <f t="shared" si="23"/>
        <v>0</v>
      </c>
      <c r="L121" s="28">
        <f t="shared" si="23"/>
        <v>0</v>
      </c>
      <c r="M121" s="28">
        <f t="shared" si="23"/>
        <v>0</v>
      </c>
      <c r="N121" s="28">
        <f t="shared" si="23"/>
        <v>0</v>
      </c>
      <c r="O121" s="28">
        <f t="shared" si="23"/>
        <v>0</v>
      </c>
      <c r="P121" s="28">
        <f t="shared" si="23"/>
        <v>0</v>
      </c>
      <c r="Q121" s="28">
        <f>Q122+Q130</f>
        <v>400375</v>
      </c>
      <c r="R121" s="28" t="e">
        <f>R124+R126+R130</f>
        <v>#REF!</v>
      </c>
      <c r="S121" s="28">
        <f>Q121-I121</f>
        <v>0</v>
      </c>
      <c r="T121" s="29">
        <f t="shared" si="21"/>
        <v>100</v>
      </c>
    </row>
    <row r="122" spans="1:20" ht="62.25" customHeight="1">
      <c r="A122" s="43" t="s">
        <v>313</v>
      </c>
      <c r="B122" s="25"/>
      <c r="C122" s="44" t="s">
        <v>322</v>
      </c>
      <c r="D122" s="27"/>
      <c r="E122" s="27"/>
      <c r="F122" s="27"/>
      <c r="G122" s="27"/>
      <c r="H122" s="27"/>
      <c r="I122" s="45">
        <v>240800</v>
      </c>
      <c r="J122" s="45"/>
      <c r="K122" s="45"/>
      <c r="L122" s="45"/>
      <c r="M122" s="45"/>
      <c r="N122" s="45"/>
      <c r="O122" s="45"/>
      <c r="P122" s="45"/>
      <c r="Q122" s="45">
        <v>240800</v>
      </c>
      <c r="R122" s="28"/>
      <c r="S122" s="45">
        <f>S123</f>
        <v>0</v>
      </c>
      <c r="T122" s="29">
        <f t="shared" si="21"/>
        <v>100</v>
      </c>
    </row>
    <row r="123" spans="1:20" ht="45" hidden="1">
      <c r="A123" s="43" t="s">
        <v>197</v>
      </c>
      <c r="B123" s="25"/>
      <c r="C123" s="44" t="s">
        <v>198</v>
      </c>
      <c r="D123" s="27"/>
      <c r="E123" s="27"/>
      <c r="F123" s="27"/>
      <c r="G123" s="27"/>
      <c r="H123" s="27"/>
      <c r="I123" s="45">
        <f>SUM(I124,I126)</f>
        <v>0</v>
      </c>
      <c r="J123" s="45"/>
      <c r="K123" s="45"/>
      <c r="L123" s="45"/>
      <c r="M123" s="45"/>
      <c r="N123" s="45"/>
      <c r="O123" s="45"/>
      <c r="P123" s="45"/>
      <c r="Q123" s="45">
        <f>SUM(Q124,Q126)</f>
        <v>0</v>
      </c>
      <c r="R123" s="28"/>
      <c r="S123" s="45">
        <f>S124</f>
        <v>0</v>
      </c>
      <c r="T123" s="29" t="e">
        <f aca="true" t="shared" si="24" ref="T123:T130">Q123/I123*100</f>
        <v>#DIV/0!</v>
      </c>
    </row>
    <row r="124" spans="1:20" ht="56.25" hidden="1">
      <c r="A124" s="43" t="s">
        <v>199</v>
      </c>
      <c r="B124" s="25"/>
      <c r="C124" s="44" t="s">
        <v>200</v>
      </c>
      <c r="D124" s="27"/>
      <c r="E124" s="27"/>
      <c r="F124" s="27"/>
      <c r="G124" s="27"/>
      <c r="H124" s="27"/>
      <c r="I124" s="45">
        <f>I125</f>
        <v>0</v>
      </c>
      <c r="J124" s="45"/>
      <c r="K124" s="45"/>
      <c r="L124" s="45"/>
      <c r="M124" s="45"/>
      <c r="N124" s="45"/>
      <c r="O124" s="45"/>
      <c r="P124" s="45"/>
      <c r="Q124" s="45">
        <f>Q125</f>
        <v>0</v>
      </c>
      <c r="R124" s="45">
        <f>R125</f>
        <v>0</v>
      </c>
      <c r="S124" s="45">
        <f>S125</f>
        <v>0</v>
      </c>
      <c r="T124" s="29" t="e">
        <f t="shared" si="24"/>
        <v>#DIV/0!</v>
      </c>
    </row>
    <row r="125" spans="1:20" ht="56.25" hidden="1">
      <c r="A125" s="43" t="s">
        <v>199</v>
      </c>
      <c r="B125" s="25"/>
      <c r="C125" s="44" t="s">
        <v>201</v>
      </c>
      <c r="D125" s="27"/>
      <c r="E125" s="27"/>
      <c r="F125" s="27"/>
      <c r="G125" s="27"/>
      <c r="H125" s="27"/>
      <c r="I125" s="45">
        <v>0</v>
      </c>
      <c r="J125" s="45"/>
      <c r="K125" s="45"/>
      <c r="L125" s="45"/>
      <c r="M125" s="45"/>
      <c r="N125" s="45"/>
      <c r="O125" s="45"/>
      <c r="P125" s="45"/>
      <c r="Q125" s="45"/>
      <c r="R125" s="46"/>
      <c r="S125" s="45">
        <f>Q125-I125</f>
        <v>0</v>
      </c>
      <c r="T125" s="29" t="e">
        <f t="shared" si="24"/>
        <v>#DIV/0!</v>
      </c>
    </row>
    <row r="126" spans="1:20" ht="45" customHeight="1" hidden="1">
      <c r="A126" s="43" t="s">
        <v>202</v>
      </c>
      <c r="B126" s="47"/>
      <c r="C126" s="44" t="s">
        <v>203</v>
      </c>
      <c r="D126" s="48"/>
      <c r="E126" s="48"/>
      <c r="F126" s="48"/>
      <c r="G126" s="48"/>
      <c r="H126" s="48"/>
      <c r="I126" s="45">
        <f>I127</f>
        <v>0</v>
      </c>
      <c r="J126" s="45"/>
      <c r="K126" s="45"/>
      <c r="L126" s="45"/>
      <c r="M126" s="45"/>
      <c r="N126" s="45"/>
      <c r="O126" s="45"/>
      <c r="P126" s="45"/>
      <c r="Q126" s="45">
        <f>Q127</f>
        <v>0</v>
      </c>
      <c r="R126" s="45">
        <f>R127</f>
        <v>0</v>
      </c>
      <c r="S126" s="45">
        <f>S127</f>
        <v>0</v>
      </c>
      <c r="T126" s="29" t="e">
        <f t="shared" si="24"/>
        <v>#DIV/0!</v>
      </c>
    </row>
    <row r="127" spans="1:20" ht="46.5" customHeight="1" hidden="1">
      <c r="A127" s="43" t="s">
        <v>202</v>
      </c>
      <c r="B127" s="47"/>
      <c r="C127" s="44" t="s">
        <v>204</v>
      </c>
      <c r="D127" s="48"/>
      <c r="E127" s="48"/>
      <c r="F127" s="48"/>
      <c r="G127" s="48"/>
      <c r="H127" s="48"/>
      <c r="I127" s="45">
        <v>0</v>
      </c>
      <c r="J127" s="45"/>
      <c r="K127" s="45"/>
      <c r="L127" s="45"/>
      <c r="M127" s="45"/>
      <c r="N127" s="45"/>
      <c r="O127" s="45"/>
      <c r="P127" s="45"/>
      <c r="Q127" s="45"/>
      <c r="R127" s="46"/>
      <c r="S127" s="45">
        <f>Q127-I127</f>
        <v>0</v>
      </c>
      <c r="T127" s="29" t="e">
        <f t="shared" si="24"/>
        <v>#DIV/0!</v>
      </c>
    </row>
    <row r="128" spans="1:20" ht="59.25" customHeight="1" hidden="1">
      <c r="A128" s="43" t="s">
        <v>205</v>
      </c>
      <c r="B128" s="47"/>
      <c r="C128" s="44" t="s">
        <v>206</v>
      </c>
      <c r="D128" s="48"/>
      <c r="E128" s="48"/>
      <c r="F128" s="48"/>
      <c r="G128" s="48"/>
      <c r="H128" s="48"/>
      <c r="I128" s="45">
        <f>I129</f>
        <v>0</v>
      </c>
      <c r="J128" s="45"/>
      <c r="K128" s="45"/>
      <c r="L128" s="45"/>
      <c r="M128" s="45"/>
      <c r="N128" s="45"/>
      <c r="O128" s="45"/>
      <c r="P128" s="45"/>
      <c r="Q128" s="45">
        <f>Q129</f>
        <v>0</v>
      </c>
      <c r="R128" s="46"/>
      <c r="S128" s="45">
        <f>Q128-I128</f>
        <v>0</v>
      </c>
      <c r="T128" s="29" t="e">
        <f t="shared" si="24"/>
        <v>#DIV/0!</v>
      </c>
    </row>
    <row r="129" spans="1:20" ht="57.75" customHeight="1" hidden="1">
      <c r="A129" s="43" t="s">
        <v>205</v>
      </c>
      <c r="B129" s="47"/>
      <c r="C129" s="44" t="s">
        <v>206</v>
      </c>
      <c r="D129" s="48"/>
      <c r="E129" s="48"/>
      <c r="F129" s="48"/>
      <c r="G129" s="48"/>
      <c r="H129" s="48"/>
      <c r="I129" s="45">
        <v>0</v>
      </c>
      <c r="J129" s="45"/>
      <c r="K129" s="45"/>
      <c r="L129" s="45"/>
      <c r="M129" s="45"/>
      <c r="N129" s="45"/>
      <c r="O129" s="45"/>
      <c r="P129" s="45"/>
      <c r="Q129" s="45"/>
      <c r="R129" s="46"/>
      <c r="S129" s="45">
        <f>Q129-I129</f>
        <v>0</v>
      </c>
      <c r="T129" s="29" t="e">
        <f t="shared" si="24"/>
        <v>#DIV/0!</v>
      </c>
    </row>
    <row r="130" spans="1:20" ht="12.75">
      <c r="A130" s="24" t="s">
        <v>207</v>
      </c>
      <c r="B130" s="25"/>
      <c r="C130" s="26" t="s">
        <v>310</v>
      </c>
      <c r="D130" s="27"/>
      <c r="E130" s="27"/>
      <c r="F130" s="27"/>
      <c r="G130" s="27"/>
      <c r="H130" s="27"/>
      <c r="I130" s="28">
        <f>I131</f>
        <v>159575</v>
      </c>
      <c r="J130" s="28"/>
      <c r="K130" s="28"/>
      <c r="L130" s="28"/>
      <c r="M130" s="28"/>
      <c r="N130" s="28"/>
      <c r="O130" s="28"/>
      <c r="P130" s="28"/>
      <c r="Q130" s="28">
        <f>Q131</f>
        <v>159575</v>
      </c>
      <c r="R130" s="28" t="e">
        <f>#REF!</f>
        <v>#REF!</v>
      </c>
      <c r="S130" s="28">
        <f>S131</f>
        <v>0</v>
      </c>
      <c r="T130" s="29">
        <f t="shared" si="24"/>
        <v>100</v>
      </c>
    </row>
    <row r="131" spans="1:20" ht="63.75">
      <c r="A131" s="61" t="s">
        <v>288</v>
      </c>
      <c r="B131" s="25"/>
      <c r="C131" s="32" t="s">
        <v>323</v>
      </c>
      <c r="D131" s="27"/>
      <c r="E131" s="27"/>
      <c r="F131" s="27"/>
      <c r="G131" s="27"/>
      <c r="H131" s="27"/>
      <c r="I131" s="34">
        <v>159575</v>
      </c>
      <c r="J131" s="28"/>
      <c r="K131" s="28"/>
      <c r="L131" s="28"/>
      <c r="M131" s="28"/>
      <c r="N131" s="28"/>
      <c r="O131" s="28"/>
      <c r="P131" s="28"/>
      <c r="Q131" s="34">
        <v>159575</v>
      </c>
      <c r="R131" s="28"/>
      <c r="S131" s="35">
        <f>Q131-I131</f>
        <v>0</v>
      </c>
      <c r="T131" s="35">
        <f>Q131/I131*100</f>
        <v>100</v>
      </c>
    </row>
    <row r="132" spans="1:20" ht="89.25">
      <c r="A132" s="49" t="s">
        <v>208</v>
      </c>
      <c r="B132" s="31">
        <v>10</v>
      </c>
      <c r="C132" s="62" t="s">
        <v>324</v>
      </c>
      <c r="D132" s="63"/>
      <c r="E132" s="63"/>
      <c r="F132" s="63"/>
      <c r="G132" s="63"/>
      <c r="H132" s="63"/>
      <c r="I132" s="64">
        <f>I133</f>
        <v>2000</v>
      </c>
      <c r="J132" s="64"/>
      <c r="K132" s="64"/>
      <c r="L132" s="64"/>
      <c r="M132" s="64"/>
      <c r="N132" s="64"/>
      <c r="O132" s="64"/>
      <c r="P132" s="64"/>
      <c r="Q132" s="64">
        <f>Q133</f>
        <v>2000</v>
      </c>
      <c r="R132" s="65"/>
      <c r="S132" s="65">
        <f>Q132-I132</f>
        <v>0</v>
      </c>
      <c r="T132" s="65">
        <f>Q132/I132*100</f>
        <v>100</v>
      </c>
    </row>
    <row r="133" spans="1:20" ht="12.75">
      <c r="A133" s="49" t="s">
        <v>209</v>
      </c>
      <c r="B133" s="31">
        <v>10</v>
      </c>
      <c r="C133" s="32" t="s">
        <v>324</v>
      </c>
      <c r="D133" s="33"/>
      <c r="E133" s="33"/>
      <c r="F133" s="33"/>
      <c r="G133" s="33"/>
      <c r="H133" s="33"/>
      <c r="I133" s="34">
        <v>2000</v>
      </c>
      <c r="J133" s="34"/>
      <c r="K133" s="34"/>
      <c r="L133" s="34"/>
      <c r="M133" s="34"/>
      <c r="N133" s="34"/>
      <c r="O133" s="34"/>
      <c r="P133" s="34"/>
      <c r="Q133" s="34">
        <v>2000</v>
      </c>
      <c r="R133" s="35"/>
      <c r="S133" s="35">
        <f>Q133-I133</f>
        <v>0</v>
      </c>
      <c r="T133" s="35">
        <f>Q133/I133*100</f>
        <v>100</v>
      </c>
    </row>
    <row r="134" spans="1:20" ht="25.5" customHeight="1">
      <c r="A134" s="24" t="s">
        <v>210</v>
      </c>
      <c r="B134" s="25"/>
      <c r="C134" s="26" t="s">
        <v>312</v>
      </c>
      <c r="D134" s="27"/>
      <c r="E134" s="27"/>
      <c r="F134" s="27"/>
      <c r="G134" s="27"/>
      <c r="H134" s="27"/>
      <c r="I134" s="50">
        <f>I135</f>
        <v>318000</v>
      </c>
      <c r="J134" s="50"/>
      <c r="K134" s="50"/>
      <c r="L134" s="50"/>
      <c r="M134" s="50"/>
      <c r="N134" s="50"/>
      <c r="O134" s="50"/>
      <c r="P134" s="50"/>
      <c r="Q134" s="50">
        <f aca="true" t="shared" si="25" ref="Q134:T135">Q135</f>
        <v>233777.66</v>
      </c>
      <c r="R134" s="50">
        <f t="shared" si="25"/>
        <v>806869.96</v>
      </c>
      <c r="S134" s="50">
        <f t="shared" si="25"/>
        <v>-84222.34</v>
      </c>
      <c r="T134" s="51">
        <f t="shared" si="25"/>
        <v>73.51498742138365</v>
      </c>
    </row>
    <row r="135" spans="1:20" ht="51">
      <c r="A135" s="30" t="s">
        <v>211</v>
      </c>
      <c r="B135" s="31">
        <v>10</v>
      </c>
      <c r="C135" s="32" t="s">
        <v>307</v>
      </c>
      <c r="D135" s="33"/>
      <c r="E135" s="33"/>
      <c r="F135" s="33"/>
      <c r="G135" s="33"/>
      <c r="H135" s="33"/>
      <c r="I135" s="52">
        <f>I136</f>
        <v>318000</v>
      </c>
      <c r="J135" s="52"/>
      <c r="K135" s="52"/>
      <c r="L135" s="52"/>
      <c r="M135" s="52"/>
      <c r="N135" s="52"/>
      <c r="O135" s="52"/>
      <c r="P135" s="52"/>
      <c r="Q135" s="52">
        <f t="shared" si="25"/>
        <v>233777.66</v>
      </c>
      <c r="R135" s="52">
        <f t="shared" si="25"/>
        <v>806869.96</v>
      </c>
      <c r="S135" s="52">
        <f t="shared" si="25"/>
        <v>-84222.34</v>
      </c>
      <c r="T135" s="53">
        <f t="shared" si="25"/>
        <v>73.51498742138365</v>
      </c>
    </row>
    <row r="136" spans="1:20" ht="63.75">
      <c r="A136" s="30" t="s">
        <v>212</v>
      </c>
      <c r="B136" s="31">
        <v>10</v>
      </c>
      <c r="C136" s="32" t="s">
        <v>325</v>
      </c>
      <c r="D136" s="33"/>
      <c r="E136" s="33"/>
      <c r="F136" s="33"/>
      <c r="G136" s="33"/>
      <c r="H136" s="33"/>
      <c r="I136" s="52">
        <v>318000</v>
      </c>
      <c r="J136" s="52"/>
      <c r="K136" s="52"/>
      <c r="L136" s="52"/>
      <c r="M136" s="52"/>
      <c r="N136" s="52"/>
      <c r="O136" s="52"/>
      <c r="P136" s="52"/>
      <c r="Q136" s="52">
        <v>233777.66</v>
      </c>
      <c r="R136" s="35">
        <v>806869.96</v>
      </c>
      <c r="S136" s="34">
        <f aca="true" t="shared" si="26" ref="S136:S154">Q136-I136</f>
        <v>-84222.34</v>
      </c>
      <c r="T136" s="35">
        <f aca="true" t="shared" si="27" ref="T136:T154">Q136/I136*100</f>
        <v>73.51498742138365</v>
      </c>
    </row>
    <row r="137" spans="1:20" ht="50.25" customHeight="1" hidden="1">
      <c r="A137" s="30" t="s">
        <v>213</v>
      </c>
      <c r="B137" s="31">
        <v>10</v>
      </c>
      <c r="C137" s="32" t="s">
        <v>214</v>
      </c>
      <c r="D137" s="33"/>
      <c r="E137" s="33"/>
      <c r="F137" s="33"/>
      <c r="G137" s="33"/>
      <c r="H137" s="33"/>
      <c r="I137" s="34">
        <v>0</v>
      </c>
      <c r="J137" s="34"/>
      <c r="K137" s="34"/>
      <c r="L137" s="34"/>
      <c r="M137" s="34"/>
      <c r="N137" s="34"/>
      <c r="O137" s="34"/>
      <c r="P137" s="34"/>
      <c r="Q137" s="52">
        <f aca="true" t="shared" si="28" ref="Q137:Q149">Q138</f>
        <v>641600.65</v>
      </c>
      <c r="R137" s="35">
        <v>2640000</v>
      </c>
      <c r="S137" s="35">
        <f t="shared" si="26"/>
        <v>641600.65</v>
      </c>
      <c r="T137" s="35" t="e">
        <f t="shared" si="27"/>
        <v>#DIV/0!</v>
      </c>
    </row>
    <row r="138" spans="1:20" ht="76.5" hidden="1">
      <c r="A138" s="30" t="s">
        <v>215</v>
      </c>
      <c r="B138" s="31">
        <v>10</v>
      </c>
      <c r="C138" s="32" t="s">
        <v>216</v>
      </c>
      <c r="D138" s="33"/>
      <c r="E138" s="33"/>
      <c r="F138" s="33"/>
      <c r="G138" s="33"/>
      <c r="H138" s="33"/>
      <c r="I138" s="34"/>
      <c r="J138" s="34"/>
      <c r="K138" s="34"/>
      <c r="L138" s="34"/>
      <c r="M138" s="34"/>
      <c r="N138" s="34"/>
      <c r="O138" s="34"/>
      <c r="P138" s="34"/>
      <c r="Q138" s="52">
        <f t="shared" si="28"/>
        <v>641600.65</v>
      </c>
      <c r="R138" s="35"/>
      <c r="S138" s="35">
        <f t="shared" si="26"/>
        <v>641600.65</v>
      </c>
      <c r="T138" s="35" t="e">
        <f t="shared" si="27"/>
        <v>#DIV/0!</v>
      </c>
    </row>
    <row r="139" spans="1:20" ht="76.5" hidden="1">
      <c r="A139" s="30" t="s">
        <v>217</v>
      </c>
      <c r="B139" s="31">
        <v>10</v>
      </c>
      <c r="C139" s="32" t="s">
        <v>218</v>
      </c>
      <c r="D139" s="33"/>
      <c r="E139" s="33"/>
      <c r="F139" s="33"/>
      <c r="G139" s="33"/>
      <c r="H139" s="33"/>
      <c r="I139" s="34">
        <v>0</v>
      </c>
      <c r="J139" s="34"/>
      <c r="K139" s="34"/>
      <c r="L139" s="34"/>
      <c r="M139" s="34"/>
      <c r="N139" s="34"/>
      <c r="O139" s="34"/>
      <c r="P139" s="34"/>
      <c r="Q139" s="52">
        <f t="shared" si="28"/>
        <v>641600.65</v>
      </c>
      <c r="R139" s="35">
        <v>2640000</v>
      </c>
      <c r="S139" s="35">
        <f t="shared" si="26"/>
        <v>641600.65</v>
      </c>
      <c r="T139" s="35" t="e">
        <f t="shared" si="27"/>
        <v>#DIV/0!</v>
      </c>
    </row>
    <row r="140" spans="1:20" ht="76.5" hidden="1">
      <c r="A140" s="30" t="s">
        <v>219</v>
      </c>
      <c r="B140" s="31">
        <v>10</v>
      </c>
      <c r="C140" s="32" t="s">
        <v>220</v>
      </c>
      <c r="D140" s="33"/>
      <c r="E140" s="33"/>
      <c r="F140" s="33"/>
      <c r="G140" s="33"/>
      <c r="H140" s="33"/>
      <c r="I140" s="34"/>
      <c r="J140" s="34"/>
      <c r="K140" s="34"/>
      <c r="L140" s="34"/>
      <c r="M140" s="34"/>
      <c r="N140" s="34"/>
      <c r="O140" s="34"/>
      <c r="P140" s="34"/>
      <c r="Q140" s="52">
        <f t="shared" si="28"/>
        <v>641600.65</v>
      </c>
      <c r="R140" s="35"/>
      <c r="S140" s="35">
        <f t="shared" si="26"/>
        <v>641600.65</v>
      </c>
      <c r="T140" s="35" t="e">
        <f t="shared" si="27"/>
        <v>#DIV/0!</v>
      </c>
    </row>
    <row r="141" spans="1:20" ht="76.5" hidden="1">
      <c r="A141" s="30" t="s">
        <v>221</v>
      </c>
      <c r="B141" s="31">
        <v>10</v>
      </c>
      <c r="C141" s="32" t="s">
        <v>222</v>
      </c>
      <c r="D141" s="33"/>
      <c r="E141" s="33"/>
      <c r="F141" s="33"/>
      <c r="G141" s="33"/>
      <c r="H141" s="33"/>
      <c r="I141" s="34"/>
      <c r="J141" s="34"/>
      <c r="K141" s="34"/>
      <c r="L141" s="34"/>
      <c r="M141" s="34"/>
      <c r="N141" s="34"/>
      <c r="O141" s="34"/>
      <c r="P141" s="34"/>
      <c r="Q141" s="52">
        <f t="shared" si="28"/>
        <v>641600.65</v>
      </c>
      <c r="R141" s="35"/>
      <c r="S141" s="35">
        <f t="shared" si="26"/>
        <v>641600.65</v>
      </c>
      <c r="T141" s="35" t="e">
        <f t="shared" si="27"/>
        <v>#DIV/0!</v>
      </c>
    </row>
    <row r="142" spans="1:20" ht="38.25" hidden="1">
      <c r="A142" s="30" t="s">
        <v>223</v>
      </c>
      <c r="B142" s="31">
        <v>10</v>
      </c>
      <c r="C142" s="32" t="s">
        <v>224</v>
      </c>
      <c r="D142" s="33"/>
      <c r="E142" s="33"/>
      <c r="F142" s="33"/>
      <c r="G142" s="33"/>
      <c r="H142" s="33"/>
      <c r="I142" s="34"/>
      <c r="J142" s="34"/>
      <c r="K142" s="34"/>
      <c r="L142" s="34"/>
      <c r="M142" s="34"/>
      <c r="N142" s="34"/>
      <c r="O142" s="34"/>
      <c r="P142" s="34"/>
      <c r="Q142" s="52">
        <f t="shared" si="28"/>
        <v>641600.65</v>
      </c>
      <c r="R142" s="35"/>
      <c r="S142" s="35">
        <f t="shared" si="26"/>
        <v>641600.65</v>
      </c>
      <c r="T142" s="35" t="e">
        <f t="shared" si="27"/>
        <v>#DIV/0!</v>
      </c>
    </row>
    <row r="143" spans="1:20" ht="51" hidden="1">
      <c r="A143" s="30" t="s">
        <v>225</v>
      </c>
      <c r="B143" s="31">
        <v>10</v>
      </c>
      <c r="C143" s="32" t="s">
        <v>226</v>
      </c>
      <c r="D143" s="33"/>
      <c r="E143" s="33"/>
      <c r="F143" s="33"/>
      <c r="G143" s="33"/>
      <c r="H143" s="33"/>
      <c r="I143" s="34"/>
      <c r="J143" s="34"/>
      <c r="K143" s="34"/>
      <c r="L143" s="34"/>
      <c r="M143" s="34"/>
      <c r="N143" s="34"/>
      <c r="O143" s="34"/>
      <c r="P143" s="34"/>
      <c r="Q143" s="52">
        <f t="shared" si="28"/>
        <v>641600.65</v>
      </c>
      <c r="R143" s="35"/>
      <c r="S143" s="35">
        <f t="shared" si="26"/>
        <v>641600.65</v>
      </c>
      <c r="T143" s="35" t="e">
        <f t="shared" si="27"/>
        <v>#DIV/0!</v>
      </c>
    </row>
    <row r="144" spans="1:20" ht="39" customHeight="1" hidden="1">
      <c r="A144" s="30" t="s">
        <v>227</v>
      </c>
      <c r="B144" s="31">
        <v>10</v>
      </c>
      <c r="C144" s="32" t="s">
        <v>228</v>
      </c>
      <c r="D144" s="33"/>
      <c r="E144" s="33"/>
      <c r="F144" s="33"/>
      <c r="G144" s="33"/>
      <c r="H144" s="33"/>
      <c r="I144" s="34"/>
      <c r="J144" s="34"/>
      <c r="K144" s="34"/>
      <c r="L144" s="34"/>
      <c r="M144" s="34"/>
      <c r="N144" s="34"/>
      <c r="O144" s="34"/>
      <c r="P144" s="34"/>
      <c r="Q144" s="52">
        <f t="shared" si="28"/>
        <v>641600.65</v>
      </c>
      <c r="R144" s="35"/>
      <c r="S144" s="35">
        <f t="shared" si="26"/>
        <v>641600.65</v>
      </c>
      <c r="T144" s="35" t="e">
        <f t="shared" si="27"/>
        <v>#DIV/0!</v>
      </c>
    </row>
    <row r="145" spans="1:20" ht="51" hidden="1">
      <c r="A145" s="30" t="s">
        <v>229</v>
      </c>
      <c r="B145" s="31">
        <v>10</v>
      </c>
      <c r="C145" s="32" t="s">
        <v>230</v>
      </c>
      <c r="D145" s="33"/>
      <c r="E145" s="33"/>
      <c r="F145" s="33"/>
      <c r="G145" s="33"/>
      <c r="H145" s="33"/>
      <c r="I145" s="34"/>
      <c r="J145" s="34"/>
      <c r="K145" s="34"/>
      <c r="L145" s="34"/>
      <c r="M145" s="34"/>
      <c r="N145" s="34"/>
      <c r="O145" s="34"/>
      <c r="P145" s="34"/>
      <c r="Q145" s="52">
        <f t="shared" si="28"/>
        <v>641600.65</v>
      </c>
      <c r="R145" s="35"/>
      <c r="S145" s="35">
        <f t="shared" si="26"/>
        <v>641600.65</v>
      </c>
      <c r="T145" s="35" t="e">
        <f t="shared" si="27"/>
        <v>#DIV/0!</v>
      </c>
    </row>
    <row r="146" spans="1:20" ht="38.25" hidden="1">
      <c r="A146" s="30" t="s">
        <v>231</v>
      </c>
      <c r="B146" s="31">
        <v>10</v>
      </c>
      <c r="C146" s="32" t="s">
        <v>232</v>
      </c>
      <c r="D146" s="33"/>
      <c r="E146" s="33"/>
      <c r="F146" s="33"/>
      <c r="G146" s="33"/>
      <c r="H146" s="33"/>
      <c r="I146" s="34"/>
      <c r="J146" s="34"/>
      <c r="K146" s="34"/>
      <c r="L146" s="34"/>
      <c r="M146" s="34"/>
      <c r="N146" s="34"/>
      <c r="O146" s="34"/>
      <c r="P146" s="34"/>
      <c r="Q146" s="52">
        <f t="shared" si="28"/>
        <v>641600.65</v>
      </c>
      <c r="R146" s="35"/>
      <c r="S146" s="35">
        <f t="shared" si="26"/>
        <v>641600.65</v>
      </c>
      <c r="T146" s="35" t="e">
        <f t="shared" si="27"/>
        <v>#DIV/0!</v>
      </c>
    </row>
    <row r="147" spans="1:20" ht="51" hidden="1">
      <c r="A147" s="30" t="s">
        <v>233</v>
      </c>
      <c r="B147" s="31">
        <v>10</v>
      </c>
      <c r="C147" s="32" t="s">
        <v>234</v>
      </c>
      <c r="D147" s="33"/>
      <c r="E147" s="33"/>
      <c r="F147" s="33"/>
      <c r="G147" s="33"/>
      <c r="H147" s="33"/>
      <c r="I147" s="34"/>
      <c r="J147" s="34"/>
      <c r="K147" s="34"/>
      <c r="L147" s="34"/>
      <c r="M147" s="34"/>
      <c r="N147" s="34"/>
      <c r="O147" s="34"/>
      <c r="P147" s="34"/>
      <c r="Q147" s="52">
        <f t="shared" si="28"/>
        <v>641600.65</v>
      </c>
      <c r="R147" s="35"/>
      <c r="S147" s="35">
        <f t="shared" si="26"/>
        <v>641600.65</v>
      </c>
      <c r="T147" s="35" t="e">
        <f t="shared" si="27"/>
        <v>#DIV/0!</v>
      </c>
    </row>
    <row r="148" spans="1:20" ht="89.25" hidden="1">
      <c r="A148" s="30" t="s">
        <v>235</v>
      </c>
      <c r="B148" s="31">
        <v>10</v>
      </c>
      <c r="C148" s="32" t="s">
        <v>236</v>
      </c>
      <c r="D148" s="33"/>
      <c r="E148" s="33"/>
      <c r="F148" s="33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52">
        <f t="shared" si="28"/>
        <v>641600.65</v>
      </c>
      <c r="R148" s="35"/>
      <c r="S148" s="35">
        <f t="shared" si="26"/>
        <v>641600.65</v>
      </c>
      <c r="T148" s="35" t="e">
        <f t="shared" si="27"/>
        <v>#DIV/0!</v>
      </c>
    </row>
    <row r="149" spans="1:20" ht="89.25" hidden="1">
      <c r="A149" s="30" t="s">
        <v>237</v>
      </c>
      <c r="B149" s="31">
        <v>10</v>
      </c>
      <c r="C149" s="32" t="s">
        <v>238</v>
      </c>
      <c r="D149" s="33"/>
      <c r="E149" s="33"/>
      <c r="F149" s="33"/>
      <c r="G149" s="33"/>
      <c r="H149" s="33"/>
      <c r="I149" s="34"/>
      <c r="J149" s="34"/>
      <c r="K149" s="34"/>
      <c r="L149" s="34"/>
      <c r="M149" s="34"/>
      <c r="N149" s="34"/>
      <c r="O149" s="34"/>
      <c r="P149" s="34"/>
      <c r="Q149" s="52">
        <f t="shared" si="28"/>
        <v>641600.65</v>
      </c>
      <c r="R149" s="35"/>
      <c r="S149" s="35">
        <f t="shared" si="26"/>
        <v>641600.65</v>
      </c>
      <c r="T149" s="35" t="e">
        <f t="shared" si="27"/>
        <v>#DIV/0!</v>
      </c>
    </row>
    <row r="150" spans="1:20" ht="63.75" hidden="1">
      <c r="A150" s="30" t="s">
        <v>239</v>
      </c>
      <c r="B150" s="31">
        <v>10</v>
      </c>
      <c r="C150" s="32" t="s">
        <v>240</v>
      </c>
      <c r="D150" s="33"/>
      <c r="E150" s="33"/>
      <c r="F150" s="33"/>
      <c r="G150" s="33"/>
      <c r="H150" s="33"/>
      <c r="I150" s="34"/>
      <c r="J150" s="34"/>
      <c r="K150" s="34"/>
      <c r="L150" s="34"/>
      <c r="M150" s="34"/>
      <c r="N150" s="34"/>
      <c r="O150" s="34"/>
      <c r="P150" s="34"/>
      <c r="Q150" s="52">
        <f aca="true" t="shared" si="29" ref="Q150:Q179">Q151</f>
        <v>641600.65</v>
      </c>
      <c r="R150" s="35"/>
      <c r="S150" s="35">
        <f t="shared" si="26"/>
        <v>641600.65</v>
      </c>
      <c r="T150" s="35" t="e">
        <f t="shared" si="27"/>
        <v>#DIV/0!</v>
      </c>
    </row>
    <row r="151" spans="1:20" ht="63.75" hidden="1">
      <c r="A151" s="30" t="s">
        <v>241</v>
      </c>
      <c r="B151" s="31">
        <v>10</v>
      </c>
      <c r="C151" s="32" t="s">
        <v>242</v>
      </c>
      <c r="D151" s="33"/>
      <c r="E151" s="33"/>
      <c r="F151" s="33"/>
      <c r="G151" s="33"/>
      <c r="H151" s="33"/>
      <c r="I151" s="34"/>
      <c r="J151" s="34"/>
      <c r="K151" s="34"/>
      <c r="L151" s="34"/>
      <c r="M151" s="34"/>
      <c r="N151" s="34"/>
      <c r="O151" s="34"/>
      <c r="P151" s="34"/>
      <c r="Q151" s="52">
        <f t="shared" si="29"/>
        <v>641600.65</v>
      </c>
      <c r="R151" s="35"/>
      <c r="S151" s="35">
        <f t="shared" si="26"/>
        <v>641600.65</v>
      </c>
      <c r="T151" s="35" t="e">
        <f t="shared" si="27"/>
        <v>#DIV/0!</v>
      </c>
    </row>
    <row r="152" spans="1:20" ht="102" hidden="1">
      <c r="A152" s="30" t="s">
        <v>243</v>
      </c>
      <c r="B152" s="31">
        <v>10</v>
      </c>
      <c r="C152" s="32" t="s">
        <v>244</v>
      </c>
      <c r="D152" s="33"/>
      <c r="E152" s="33"/>
      <c r="F152" s="33"/>
      <c r="G152" s="33"/>
      <c r="H152" s="33"/>
      <c r="I152" s="34"/>
      <c r="J152" s="34"/>
      <c r="K152" s="34"/>
      <c r="L152" s="34"/>
      <c r="M152" s="34"/>
      <c r="N152" s="34"/>
      <c r="O152" s="34"/>
      <c r="P152" s="34"/>
      <c r="Q152" s="52">
        <f t="shared" si="29"/>
        <v>641600.65</v>
      </c>
      <c r="R152" s="35"/>
      <c r="S152" s="35">
        <f t="shared" si="26"/>
        <v>641600.65</v>
      </c>
      <c r="T152" s="35" t="e">
        <f t="shared" si="27"/>
        <v>#DIV/0!</v>
      </c>
    </row>
    <row r="153" spans="1:20" ht="102" hidden="1">
      <c r="A153" s="30" t="s">
        <v>245</v>
      </c>
      <c r="B153" s="31">
        <v>10</v>
      </c>
      <c r="C153" s="32" t="s">
        <v>246</v>
      </c>
      <c r="D153" s="33"/>
      <c r="E153" s="33"/>
      <c r="F153" s="33"/>
      <c r="G153" s="33"/>
      <c r="H153" s="33"/>
      <c r="I153" s="34"/>
      <c r="J153" s="34"/>
      <c r="K153" s="34"/>
      <c r="L153" s="34"/>
      <c r="M153" s="34"/>
      <c r="N153" s="34"/>
      <c r="O153" s="34"/>
      <c r="P153" s="34"/>
      <c r="Q153" s="52">
        <f t="shared" si="29"/>
        <v>641600.65</v>
      </c>
      <c r="R153" s="35"/>
      <c r="S153" s="35">
        <f t="shared" si="26"/>
        <v>641600.65</v>
      </c>
      <c r="T153" s="35" t="e">
        <f t="shared" si="27"/>
        <v>#DIV/0!</v>
      </c>
    </row>
    <row r="154" spans="1:20" ht="102" hidden="1">
      <c r="A154" s="30" t="s">
        <v>247</v>
      </c>
      <c r="B154" s="31">
        <v>10</v>
      </c>
      <c r="C154" s="32" t="s">
        <v>248</v>
      </c>
      <c r="D154" s="33"/>
      <c r="E154" s="33"/>
      <c r="F154" s="33"/>
      <c r="G154" s="33"/>
      <c r="H154" s="33"/>
      <c r="I154" s="34"/>
      <c r="J154" s="34"/>
      <c r="K154" s="34"/>
      <c r="L154" s="34"/>
      <c r="M154" s="34"/>
      <c r="N154" s="34"/>
      <c r="O154" s="34"/>
      <c r="P154" s="34"/>
      <c r="Q154" s="52">
        <f t="shared" si="29"/>
        <v>641600.65</v>
      </c>
      <c r="R154" s="35"/>
      <c r="S154" s="35">
        <f t="shared" si="26"/>
        <v>641600.65</v>
      </c>
      <c r="T154" s="35" t="e">
        <f t="shared" si="27"/>
        <v>#DIV/0!</v>
      </c>
    </row>
    <row r="155" spans="1:20" ht="13.5" customHeight="1">
      <c r="A155" s="24" t="s">
        <v>7</v>
      </c>
      <c r="B155" s="25"/>
      <c r="C155" s="26" t="s">
        <v>311</v>
      </c>
      <c r="D155" s="27"/>
      <c r="E155" s="27"/>
      <c r="F155" s="27"/>
      <c r="G155" s="27"/>
      <c r="H155" s="27"/>
      <c r="I155" s="28">
        <f>I162+I163</f>
        <v>663674.65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f>Q163+Q162</f>
        <v>641600.65</v>
      </c>
      <c r="R155" s="28">
        <f>R164</f>
        <v>1919740.46</v>
      </c>
      <c r="S155" s="28">
        <f>S162</f>
        <v>-22074</v>
      </c>
      <c r="T155" s="29">
        <f>T162</f>
        <v>74.99974517272193</v>
      </c>
    </row>
    <row r="156" spans="1:20" ht="51" hidden="1">
      <c r="A156" s="30" t="s">
        <v>249</v>
      </c>
      <c r="B156" s="31">
        <v>10</v>
      </c>
      <c r="C156" s="32" t="s">
        <v>250</v>
      </c>
      <c r="D156" s="33"/>
      <c r="E156" s="33"/>
      <c r="F156" s="33"/>
      <c r="G156" s="33"/>
      <c r="H156" s="33"/>
      <c r="I156" s="34"/>
      <c r="J156" s="34"/>
      <c r="K156" s="34"/>
      <c r="L156" s="34"/>
      <c r="M156" s="34"/>
      <c r="N156" s="34"/>
      <c r="O156" s="34"/>
      <c r="P156" s="34"/>
      <c r="Q156" s="52">
        <f t="shared" si="29"/>
        <v>575379.55</v>
      </c>
      <c r="R156" s="35"/>
      <c r="S156" s="35">
        <f aca="true" t="shared" si="30" ref="S156:S163">Q156-I156</f>
        <v>575379.55</v>
      </c>
      <c r="T156" s="35" t="e">
        <f aca="true" t="shared" si="31" ref="T156:T161">Q156/I156*100</f>
        <v>#DIV/0!</v>
      </c>
    </row>
    <row r="157" spans="1:20" ht="38.25" hidden="1">
      <c r="A157" s="30" t="s">
        <v>251</v>
      </c>
      <c r="B157" s="31">
        <v>10</v>
      </c>
      <c r="C157" s="32" t="s">
        <v>252</v>
      </c>
      <c r="D157" s="33"/>
      <c r="E157" s="33"/>
      <c r="F157" s="33"/>
      <c r="G157" s="33"/>
      <c r="H157" s="33"/>
      <c r="I157" s="34"/>
      <c r="J157" s="34"/>
      <c r="K157" s="34"/>
      <c r="L157" s="34"/>
      <c r="M157" s="34"/>
      <c r="N157" s="34"/>
      <c r="O157" s="34"/>
      <c r="P157" s="34"/>
      <c r="Q157" s="52">
        <f t="shared" si="29"/>
        <v>575379.55</v>
      </c>
      <c r="R157" s="35"/>
      <c r="S157" s="35">
        <f t="shared" si="30"/>
        <v>575379.55</v>
      </c>
      <c r="T157" s="35" t="e">
        <f t="shared" si="31"/>
        <v>#DIV/0!</v>
      </c>
    </row>
    <row r="158" spans="1:20" ht="38.25" hidden="1">
      <c r="A158" s="30" t="s">
        <v>253</v>
      </c>
      <c r="B158" s="31">
        <v>10</v>
      </c>
      <c r="C158" s="32" t="s">
        <v>254</v>
      </c>
      <c r="D158" s="33"/>
      <c r="E158" s="33"/>
      <c r="F158" s="33"/>
      <c r="G158" s="33"/>
      <c r="H158" s="33"/>
      <c r="I158" s="34"/>
      <c r="J158" s="34"/>
      <c r="K158" s="34"/>
      <c r="L158" s="34"/>
      <c r="M158" s="34"/>
      <c r="N158" s="34"/>
      <c r="O158" s="34"/>
      <c r="P158" s="34"/>
      <c r="Q158" s="52">
        <f t="shared" si="29"/>
        <v>575379.55</v>
      </c>
      <c r="R158" s="35"/>
      <c r="S158" s="35">
        <f t="shared" si="30"/>
        <v>575379.55</v>
      </c>
      <c r="T158" s="35" t="e">
        <f t="shared" si="31"/>
        <v>#DIV/0!</v>
      </c>
    </row>
    <row r="159" spans="1:20" ht="51" hidden="1">
      <c r="A159" s="30" t="s">
        <v>255</v>
      </c>
      <c r="B159" s="31">
        <v>10</v>
      </c>
      <c r="C159" s="32" t="s">
        <v>256</v>
      </c>
      <c r="D159" s="33"/>
      <c r="E159" s="33"/>
      <c r="F159" s="33"/>
      <c r="G159" s="33"/>
      <c r="H159" s="33"/>
      <c r="I159" s="34"/>
      <c r="J159" s="34"/>
      <c r="K159" s="34"/>
      <c r="L159" s="34"/>
      <c r="M159" s="34"/>
      <c r="N159" s="34"/>
      <c r="O159" s="34"/>
      <c r="P159" s="34"/>
      <c r="Q159" s="52">
        <f t="shared" si="29"/>
        <v>575379.55</v>
      </c>
      <c r="R159" s="35"/>
      <c r="S159" s="35">
        <f t="shared" si="30"/>
        <v>575379.55</v>
      </c>
      <c r="T159" s="35" t="e">
        <f t="shared" si="31"/>
        <v>#DIV/0!</v>
      </c>
    </row>
    <row r="160" spans="1:20" ht="51" hidden="1">
      <c r="A160" s="30" t="s">
        <v>257</v>
      </c>
      <c r="B160" s="31">
        <v>10</v>
      </c>
      <c r="C160" s="32" t="s">
        <v>258</v>
      </c>
      <c r="D160" s="33"/>
      <c r="E160" s="33"/>
      <c r="F160" s="33"/>
      <c r="G160" s="33"/>
      <c r="H160" s="33"/>
      <c r="I160" s="34"/>
      <c r="J160" s="34"/>
      <c r="K160" s="34"/>
      <c r="L160" s="34"/>
      <c r="M160" s="34"/>
      <c r="N160" s="34"/>
      <c r="O160" s="34"/>
      <c r="P160" s="34"/>
      <c r="Q160" s="52">
        <f t="shared" si="29"/>
        <v>575379.55</v>
      </c>
      <c r="R160" s="35"/>
      <c r="S160" s="35">
        <f t="shared" si="30"/>
        <v>575379.55</v>
      </c>
      <c r="T160" s="35" t="e">
        <f t="shared" si="31"/>
        <v>#DIV/0!</v>
      </c>
    </row>
    <row r="161" spans="1:20" ht="38.25" hidden="1">
      <c r="A161" s="30" t="s">
        <v>259</v>
      </c>
      <c r="B161" s="31">
        <v>10</v>
      </c>
      <c r="C161" s="32" t="s">
        <v>260</v>
      </c>
      <c r="D161" s="33"/>
      <c r="E161" s="33"/>
      <c r="F161" s="33"/>
      <c r="G161" s="33"/>
      <c r="H161" s="33"/>
      <c r="I161" s="34"/>
      <c r="J161" s="34"/>
      <c r="K161" s="34"/>
      <c r="L161" s="34"/>
      <c r="M161" s="34"/>
      <c r="N161" s="34"/>
      <c r="O161" s="34"/>
      <c r="P161" s="34"/>
      <c r="Q161" s="52">
        <f>Q163</f>
        <v>575379.55</v>
      </c>
      <c r="R161" s="35"/>
      <c r="S161" s="35">
        <f t="shared" si="30"/>
        <v>575379.55</v>
      </c>
      <c r="T161" s="35" t="e">
        <f t="shared" si="31"/>
        <v>#DIV/0!</v>
      </c>
    </row>
    <row r="162" spans="1:20" ht="48" customHeight="1">
      <c r="A162" s="97" t="s">
        <v>304</v>
      </c>
      <c r="B162" s="31"/>
      <c r="C162" s="32" t="s">
        <v>326</v>
      </c>
      <c r="D162" s="33"/>
      <c r="E162" s="33"/>
      <c r="F162" s="33"/>
      <c r="G162" s="33"/>
      <c r="H162" s="33"/>
      <c r="I162" s="34">
        <v>88295.1</v>
      </c>
      <c r="J162" s="34"/>
      <c r="K162" s="34"/>
      <c r="L162" s="34"/>
      <c r="M162" s="34"/>
      <c r="N162" s="34"/>
      <c r="O162" s="34"/>
      <c r="P162" s="34"/>
      <c r="Q162" s="52">
        <v>66221.1</v>
      </c>
      <c r="R162" s="35"/>
      <c r="S162" s="46">
        <f>Q162-I162</f>
        <v>-22074</v>
      </c>
      <c r="T162" s="46">
        <f>Q162/I162*100</f>
        <v>74.99974517272193</v>
      </c>
    </row>
    <row r="163" spans="1:20" ht="22.5">
      <c r="A163" s="43" t="s">
        <v>5</v>
      </c>
      <c r="B163" s="47">
        <v>10</v>
      </c>
      <c r="C163" s="32" t="s">
        <v>327</v>
      </c>
      <c r="D163" s="48"/>
      <c r="E163" s="48"/>
      <c r="F163" s="48"/>
      <c r="G163" s="48"/>
      <c r="H163" s="48"/>
      <c r="I163" s="60">
        <v>575379.55</v>
      </c>
      <c r="J163" s="45"/>
      <c r="K163" s="45"/>
      <c r="L163" s="45"/>
      <c r="M163" s="45"/>
      <c r="N163" s="45"/>
      <c r="O163" s="45"/>
      <c r="P163" s="45"/>
      <c r="Q163" s="52">
        <v>575379.55</v>
      </c>
      <c r="R163" s="46">
        <v>1919740.46</v>
      </c>
      <c r="S163" s="46">
        <f t="shared" si="30"/>
        <v>0</v>
      </c>
      <c r="T163" s="46">
        <v>0</v>
      </c>
    </row>
    <row r="164" spans="1:20" ht="76.5" hidden="1">
      <c r="A164" s="30" t="s">
        <v>261</v>
      </c>
      <c r="B164" s="31">
        <v>10</v>
      </c>
      <c r="C164" s="32" t="s">
        <v>262</v>
      </c>
      <c r="D164" s="33"/>
      <c r="E164" s="33"/>
      <c r="F164" s="33"/>
      <c r="G164" s="33"/>
      <c r="H164" s="33"/>
      <c r="I164" s="34">
        <f>I165</f>
        <v>0</v>
      </c>
      <c r="J164" s="34"/>
      <c r="K164" s="34"/>
      <c r="L164" s="34"/>
      <c r="M164" s="34"/>
      <c r="N164" s="34"/>
      <c r="O164" s="34"/>
      <c r="P164" s="34"/>
      <c r="Q164" s="52">
        <f t="shared" si="29"/>
        <v>0</v>
      </c>
      <c r="R164" s="34">
        <f>R165</f>
        <v>1919740.46</v>
      </c>
      <c r="S164" s="34">
        <f>S165</f>
        <v>0</v>
      </c>
      <c r="T164" s="35" t="e">
        <f>T165</f>
        <v>#DIV/0!</v>
      </c>
    </row>
    <row r="165" spans="1:20" ht="76.5" hidden="1">
      <c r="A165" s="30" t="s">
        <v>261</v>
      </c>
      <c r="B165" s="31">
        <v>10</v>
      </c>
      <c r="C165" s="32" t="s">
        <v>263</v>
      </c>
      <c r="D165" s="33"/>
      <c r="E165" s="33"/>
      <c r="F165" s="33"/>
      <c r="G165" s="33"/>
      <c r="H165" s="33"/>
      <c r="I165" s="34">
        <v>0</v>
      </c>
      <c r="J165" s="34"/>
      <c r="K165" s="34"/>
      <c r="L165" s="34"/>
      <c r="M165" s="34"/>
      <c r="N165" s="34"/>
      <c r="O165" s="34"/>
      <c r="P165" s="34"/>
      <c r="Q165" s="52">
        <f t="shared" si="29"/>
        <v>0</v>
      </c>
      <c r="R165" s="35">
        <v>1919740.46</v>
      </c>
      <c r="S165" s="34">
        <f>Q165-I165</f>
        <v>0</v>
      </c>
      <c r="T165" s="35" t="e">
        <f>Q165/I165*100</f>
        <v>#DIV/0!</v>
      </c>
    </row>
    <row r="166" spans="1:20" ht="12.75" hidden="1">
      <c r="A166" s="17" t="s">
        <v>264</v>
      </c>
      <c r="B166" s="54"/>
      <c r="C166" s="19" t="s">
        <v>265</v>
      </c>
      <c r="D166" s="55"/>
      <c r="E166" s="55"/>
      <c r="F166" s="55"/>
      <c r="G166" s="55"/>
      <c r="H166" s="55"/>
      <c r="I166" s="21">
        <f aca="true" t="shared" si="32" ref="I166:P166">I167</f>
        <v>0</v>
      </c>
      <c r="J166" s="21">
        <f t="shared" si="32"/>
        <v>0</v>
      </c>
      <c r="K166" s="21">
        <f t="shared" si="32"/>
        <v>0</v>
      </c>
      <c r="L166" s="21">
        <f t="shared" si="32"/>
        <v>0</v>
      </c>
      <c r="M166" s="21">
        <f t="shared" si="32"/>
        <v>0</v>
      </c>
      <c r="N166" s="21">
        <f t="shared" si="32"/>
        <v>0</v>
      </c>
      <c r="O166" s="21">
        <f t="shared" si="32"/>
        <v>0</v>
      </c>
      <c r="P166" s="21">
        <f t="shared" si="32"/>
        <v>0</v>
      </c>
      <c r="Q166" s="52">
        <f t="shared" si="29"/>
        <v>0</v>
      </c>
      <c r="R166" s="36"/>
      <c r="S166" s="21">
        <f>Q166-I166</f>
        <v>0</v>
      </c>
      <c r="T166" s="36" t="e">
        <f>Q166/I166*100</f>
        <v>#DIV/0!</v>
      </c>
    </row>
    <row r="167" spans="1:20" ht="22.5" hidden="1">
      <c r="A167" s="56" t="s">
        <v>6</v>
      </c>
      <c r="B167" s="31"/>
      <c r="C167" s="44" t="s">
        <v>266</v>
      </c>
      <c r="D167" s="33"/>
      <c r="E167" s="33"/>
      <c r="F167" s="33"/>
      <c r="G167" s="33"/>
      <c r="H167" s="33"/>
      <c r="I167" s="34">
        <v>0</v>
      </c>
      <c r="J167" s="34"/>
      <c r="K167" s="34"/>
      <c r="L167" s="34"/>
      <c r="M167" s="34"/>
      <c r="N167" s="34"/>
      <c r="O167" s="34"/>
      <c r="P167" s="34"/>
      <c r="Q167" s="52">
        <f t="shared" si="29"/>
        <v>0</v>
      </c>
      <c r="R167" s="35"/>
      <c r="S167" s="34">
        <f>Q167-I167</f>
        <v>0</v>
      </c>
      <c r="T167" s="35" t="e">
        <f>Q167/I167*100</f>
        <v>#DIV/0!</v>
      </c>
    </row>
    <row r="168" spans="1:20" ht="36.75" customHeight="1" hidden="1">
      <c r="A168" s="17" t="s">
        <v>267</v>
      </c>
      <c r="B168" s="18"/>
      <c r="C168" s="19" t="s">
        <v>268</v>
      </c>
      <c r="D168" s="20"/>
      <c r="E168" s="20"/>
      <c r="F168" s="20"/>
      <c r="G168" s="20"/>
      <c r="H168" s="20"/>
      <c r="I168" s="21">
        <f aca="true" t="shared" si="33" ref="I168:P168">I169</f>
        <v>0</v>
      </c>
      <c r="J168" s="21">
        <f t="shared" si="33"/>
        <v>0</v>
      </c>
      <c r="K168" s="21">
        <f t="shared" si="33"/>
        <v>0</v>
      </c>
      <c r="L168" s="21">
        <f t="shared" si="33"/>
        <v>0</v>
      </c>
      <c r="M168" s="21">
        <f t="shared" si="33"/>
        <v>0</v>
      </c>
      <c r="N168" s="21">
        <f t="shared" si="33"/>
        <v>0</v>
      </c>
      <c r="O168" s="21">
        <f t="shared" si="33"/>
        <v>0</v>
      </c>
      <c r="P168" s="21">
        <f t="shared" si="33"/>
        <v>0</v>
      </c>
      <c r="Q168" s="52">
        <f t="shared" si="29"/>
        <v>0</v>
      </c>
      <c r="R168" s="21" t="e">
        <f>#REF!</f>
        <v>#REF!</v>
      </c>
      <c r="S168" s="21">
        <f>S169</f>
        <v>0</v>
      </c>
      <c r="T168" s="23">
        <v>0</v>
      </c>
    </row>
    <row r="169" spans="1:20" ht="46.5" customHeight="1" hidden="1">
      <c r="A169" s="57" t="s">
        <v>269</v>
      </c>
      <c r="B169" s="31"/>
      <c r="C169" s="32" t="s">
        <v>270</v>
      </c>
      <c r="D169" s="33"/>
      <c r="E169" s="33"/>
      <c r="F169" s="33"/>
      <c r="G169" s="33"/>
      <c r="H169" s="33"/>
      <c r="I169" s="34">
        <v>0</v>
      </c>
      <c r="J169" s="34"/>
      <c r="K169" s="34"/>
      <c r="L169" s="34"/>
      <c r="M169" s="34"/>
      <c r="N169" s="34"/>
      <c r="O169" s="34"/>
      <c r="P169" s="34"/>
      <c r="Q169" s="52">
        <f t="shared" si="29"/>
        <v>0</v>
      </c>
      <c r="R169" s="34"/>
      <c r="S169" s="35">
        <f aca="true" t="shared" si="34" ref="S169:S178">Q169-I169</f>
        <v>0</v>
      </c>
      <c r="T169" s="35">
        <v>0</v>
      </c>
    </row>
    <row r="170" spans="1:20" ht="22.5" hidden="1">
      <c r="A170" s="24" t="s">
        <v>271</v>
      </c>
      <c r="B170" s="31">
        <v>10</v>
      </c>
      <c r="C170" s="32" t="s">
        <v>272</v>
      </c>
      <c r="D170" s="33">
        <v>19475720</v>
      </c>
      <c r="E170" s="33">
        <v>19475720</v>
      </c>
      <c r="F170" s="33"/>
      <c r="G170" s="33"/>
      <c r="H170" s="33"/>
      <c r="I170" s="58"/>
      <c r="J170" s="34"/>
      <c r="K170" s="34"/>
      <c r="L170" s="34"/>
      <c r="M170" s="34"/>
      <c r="N170" s="34"/>
      <c r="O170" s="34"/>
      <c r="P170" s="34"/>
      <c r="Q170" s="52">
        <f t="shared" si="29"/>
        <v>0</v>
      </c>
      <c r="R170" s="34">
        <v>1784660.41</v>
      </c>
      <c r="S170" s="58">
        <f t="shared" si="34"/>
        <v>0</v>
      </c>
      <c r="T170" s="59" t="e">
        <f aca="true" t="shared" si="35" ref="T170:T178">Q170/I170*100</f>
        <v>#DIV/0!</v>
      </c>
    </row>
    <row r="171" spans="1:20" ht="25.5" hidden="1">
      <c r="A171" s="30" t="s">
        <v>273</v>
      </c>
      <c r="B171" s="31">
        <v>10</v>
      </c>
      <c r="C171" s="32" t="s">
        <v>274</v>
      </c>
      <c r="D171" s="33">
        <v>13580320</v>
      </c>
      <c r="E171" s="33">
        <v>13580320</v>
      </c>
      <c r="F171" s="33"/>
      <c r="G171" s="33"/>
      <c r="H171" s="33"/>
      <c r="I171" s="58"/>
      <c r="J171" s="34"/>
      <c r="K171" s="34"/>
      <c r="L171" s="34"/>
      <c r="M171" s="34"/>
      <c r="N171" s="34"/>
      <c r="O171" s="34"/>
      <c r="P171" s="34"/>
      <c r="Q171" s="52">
        <f t="shared" si="29"/>
        <v>0</v>
      </c>
      <c r="R171" s="34">
        <v>1203547.26</v>
      </c>
      <c r="S171" s="58">
        <f t="shared" si="34"/>
        <v>0</v>
      </c>
      <c r="T171" s="59" t="e">
        <f t="shared" si="35"/>
        <v>#DIV/0!</v>
      </c>
    </row>
    <row r="172" spans="1:20" ht="12.75" hidden="1">
      <c r="A172" s="30" t="s">
        <v>275</v>
      </c>
      <c r="B172" s="31">
        <v>10</v>
      </c>
      <c r="C172" s="32" t="s">
        <v>276</v>
      </c>
      <c r="D172" s="33">
        <v>13580320</v>
      </c>
      <c r="E172" s="33">
        <v>13580320</v>
      </c>
      <c r="F172" s="33"/>
      <c r="G172" s="33"/>
      <c r="H172" s="33"/>
      <c r="I172" s="58"/>
      <c r="J172" s="34"/>
      <c r="K172" s="34"/>
      <c r="L172" s="34"/>
      <c r="M172" s="34"/>
      <c r="N172" s="34"/>
      <c r="O172" s="34"/>
      <c r="P172" s="34"/>
      <c r="Q172" s="52">
        <f t="shared" si="29"/>
        <v>0</v>
      </c>
      <c r="R172" s="34">
        <v>1203547.26</v>
      </c>
      <c r="S172" s="58">
        <f t="shared" si="34"/>
        <v>0</v>
      </c>
      <c r="T172" s="59" t="e">
        <f t="shared" si="35"/>
        <v>#DIV/0!</v>
      </c>
    </row>
    <row r="173" spans="1:20" ht="63.75" hidden="1">
      <c r="A173" s="30" t="s">
        <v>277</v>
      </c>
      <c r="B173" s="31">
        <v>10</v>
      </c>
      <c r="C173" s="32" t="s">
        <v>278</v>
      </c>
      <c r="D173" s="33">
        <v>11854120</v>
      </c>
      <c r="E173" s="33">
        <v>11854120</v>
      </c>
      <c r="F173" s="33"/>
      <c r="G173" s="33"/>
      <c r="H173" s="33"/>
      <c r="I173" s="58"/>
      <c r="J173" s="34"/>
      <c r="K173" s="34"/>
      <c r="L173" s="34"/>
      <c r="M173" s="34"/>
      <c r="N173" s="34"/>
      <c r="O173" s="34"/>
      <c r="P173" s="34"/>
      <c r="Q173" s="52">
        <f t="shared" si="29"/>
        <v>0</v>
      </c>
      <c r="R173" s="34"/>
      <c r="S173" s="58">
        <f t="shared" si="34"/>
        <v>0</v>
      </c>
      <c r="T173" s="59" t="e">
        <f t="shared" si="35"/>
        <v>#DIV/0!</v>
      </c>
    </row>
    <row r="174" spans="1:20" ht="51" hidden="1">
      <c r="A174" s="30" t="s">
        <v>279</v>
      </c>
      <c r="B174" s="31">
        <v>10</v>
      </c>
      <c r="C174" s="32" t="s">
        <v>280</v>
      </c>
      <c r="D174" s="33">
        <v>1726200</v>
      </c>
      <c r="E174" s="33">
        <v>1726200</v>
      </c>
      <c r="F174" s="33"/>
      <c r="G174" s="33"/>
      <c r="H174" s="33"/>
      <c r="I174" s="58"/>
      <c r="J174" s="34"/>
      <c r="K174" s="34"/>
      <c r="L174" s="34"/>
      <c r="M174" s="34"/>
      <c r="N174" s="34"/>
      <c r="O174" s="34"/>
      <c r="P174" s="34"/>
      <c r="Q174" s="52">
        <f t="shared" si="29"/>
        <v>0</v>
      </c>
      <c r="R174" s="34">
        <v>1203547.26</v>
      </c>
      <c r="S174" s="58">
        <f t="shared" si="34"/>
        <v>0</v>
      </c>
      <c r="T174" s="59" t="e">
        <f t="shared" si="35"/>
        <v>#DIV/0!</v>
      </c>
    </row>
    <row r="175" spans="1:20" ht="51" hidden="1">
      <c r="A175" s="30" t="s">
        <v>281</v>
      </c>
      <c r="B175" s="31">
        <v>10</v>
      </c>
      <c r="C175" s="32" t="s">
        <v>282</v>
      </c>
      <c r="D175" s="33">
        <v>5895400</v>
      </c>
      <c r="E175" s="33">
        <v>5895400</v>
      </c>
      <c r="F175" s="33"/>
      <c r="G175" s="33"/>
      <c r="H175" s="33"/>
      <c r="I175" s="58"/>
      <c r="J175" s="34"/>
      <c r="K175" s="34"/>
      <c r="L175" s="34"/>
      <c r="M175" s="34"/>
      <c r="N175" s="34"/>
      <c r="O175" s="34"/>
      <c r="P175" s="34"/>
      <c r="Q175" s="52">
        <f t="shared" si="29"/>
        <v>0</v>
      </c>
      <c r="R175" s="34">
        <v>581113.15</v>
      </c>
      <c r="S175" s="58">
        <f t="shared" si="34"/>
        <v>0</v>
      </c>
      <c r="T175" s="59" t="e">
        <f t="shared" si="35"/>
        <v>#DIV/0!</v>
      </c>
    </row>
    <row r="176" spans="1:20" ht="12.75" hidden="1">
      <c r="A176" s="30" t="s">
        <v>264</v>
      </c>
      <c r="B176" s="31">
        <v>10</v>
      </c>
      <c r="C176" s="32" t="s">
        <v>283</v>
      </c>
      <c r="D176" s="33">
        <v>5895400</v>
      </c>
      <c r="E176" s="33">
        <v>5895400</v>
      </c>
      <c r="F176" s="33"/>
      <c r="G176" s="33"/>
      <c r="H176" s="33"/>
      <c r="I176" s="58"/>
      <c r="J176" s="34"/>
      <c r="K176" s="34"/>
      <c r="L176" s="34"/>
      <c r="M176" s="34"/>
      <c r="N176" s="34"/>
      <c r="O176" s="34"/>
      <c r="P176" s="34"/>
      <c r="Q176" s="52">
        <f t="shared" si="29"/>
        <v>0</v>
      </c>
      <c r="R176" s="34">
        <v>581113.15</v>
      </c>
      <c r="S176" s="58">
        <f t="shared" si="34"/>
        <v>0</v>
      </c>
      <c r="T176" s="59" t="e">
        <f t="shared" si="35"/>
        <v>#DIV/0!</v>
      </c>
    </row>
    <row r="177" spans="1:20" ht="51" hidden="1">
      <c r="A177" s="30" t="s">
        <v>284</v>
      </c>
      <c r="B177" s="31">
        <v>10</v>
      </c>
      <c r="C177" s="32" t="s">
        <v>285</v>
      </c>
      <c r="D177" s="33">
        <v>5402000</v>
      </c>
      <c r="E177" s="33">
        <v>5402000</v>
      </c>
      <c r="F177" s="33"/>
      <c r="G177" s="33"/>
      <c r="H177" s="33"/>
      <c r="I177" s="58"/>
      <c r="J177" s="34"/>
      <c r="K177" s="34"/>
      <c r="L177" s="34"/>
      <c r="M177" s="34"/>
      <c r="N177" s="34"/>
      <c r="O177" s="34"/>
      <c r="P177" s="34"/>
      <c r="Q177" s="52">
        <f t="shared" si="29"/>
        <v>0</v>
      </c>
      <c r="R177" s="34"/>
      <c r="S177" s="58">
        <f t="shared" si="34"/>
        <v>0</v>
      </c>
      <c r="T177" s="59" t="e">
        <f t="shared" si="35"/>
        <v>#DIV/0!</v>
      </c>
    </row>
    <row r="178" spans="1:20" ht="51" hidden="1">
      <c r="A178" s="30" t="s">
        <v>286</v>
      </c>
      <c r="B178" s="31">
        <v>10</v>
      </c>
      <c r="C178" s="32" t="s">
        <v>287</v>
      </c>
      <c r="D178" s="33">
        <v>493400</v>
      </c>
      <c r="E178" s="33">
        <v>493400</v>
      </c>
      <c r="F178" s="33"/>
      <c r="G178" s="33"/>
      <c r="H178" s="33"/>
      <c r="I178" s="58"/>
      <c r="J178" s="34"/>
      <c r="K178" s="34"/>
      <c r="L178" s="34"/>
      <c r="M178" s="34"/>
      <c r="N178" s="34"/>
      <c r="O178" s="34"/>
      <c r="P178" s="34"/>
      <c r="Q178" s="52">
        <f t="shared" si="29"/>
        <v>0</v>
      </c>
      <c r="R178" s="34">
        <v>581113.15</v>
      </c>
      <c r="S178" s="58">
        <f t="shared" si="34"/>
        <v>0</v>
      </c>
      <c r="T178" s="59" t="e">
        <f t="shared" si="35"/>
        <v>#DIV/0!</v>
      </c>
    </row>
    <row r="179" spans="1:20" ht="12.75">
      <c r="A179" s="17" t="s">
        <v>264</v>
      </c>
      <c r="B179" s="54"/>
      <c r="C179" s="19" t="s">
        <v>329</v>
      </c>
      <c r="D179" s="55"/>
      <c r="E179" s="55"/>
      <c r="F179" s="55"/>
      <c r="G179" s="55"/>
      <c r="H179" s="55"/>
      <c r="I179" s="21">
        <f aca="true" t="shared" si="36" ref="I179:P179">I180</f>
        <v>0</v>
      </c>
      <c r="J179" s="21">
        <f t="shared" si="36"/>
        <v>0</v>
      </c>
      <c r="K179" s="21">
        <f t="shared" si="36"/>
        <v>0</v>
      </c>
      <c r="L179" s="21">
        <f t="shared" si="36"/>
        <v>0</v>
      </c>
      <c r="M179" s="21">
        <f t="shared" si="36"/>
        <v>0</v>
      </c>
      <c r="N179" s="21">
        <f t="shared" si="36"/>
        <v>0</v>
      </c>
      <c r="O179" s="21">
        <f t="shared" si="36"/>
        <v>0</v>
      </c>
      <c r="P179" s="21">
        <f t="shared" si="36"/>
        <v>0</v>
      </c>
      <c r="Q179" s="98">
        <f t="shared" si="29"/>
        <v>0</v>
      </c>
      <c r="R179" s="36"/>
      <c r="S179" s="21">
        <f>Q179-I179</f>
        <v>0</v>
      </c>
      <c r="T179" s="36">
        <v>0</v>
      </c>
    </row>
    <row r="180" spans="1:20" ht="22.5">
      <c r="A180" s="56" t="s">
        <v>6</v>
      </c>
      <c r="B180" s="31"/>
      <c r="C180" s="44" t="s">
        <v>328</v>
      </c>
      <c r="D180" s="33"/>
      <c r="E180" s="33"/>
      <c r="F180" s="33"/>
      <c r="G180" s="33"/>
      <c r="H180" s="33"/>
      <c r="I180" s="34">
        <v>0</v>
      </c>
      <c r="J180" s="34"/>
      <c r="K180" s="34"/>
      <c r="L180" s="34"/>
      <c r="M180" s="34"/>
      <c r="N180" s="34"/>
      <c r="O180" s="34"/>
      <c r="P180" s="34"/>
      <c r="Q180" s="52">
        <v>0</v>
      </c>
      <c r="R180" s="35"/>
      <c r="S180" s="34">
        <f>Q180-I180</f>
        <v>0</v>
      </c>
      <c r="T180" s="35">
        <v>0</v>
      </c>
    </row>
    <row r="182" ht="3" customHeight="1"/>
  </sheetData>
  <sheetProtection selectLockedCells="1" selectUnlockedCells="1"/>
  <mergeCells count="9">
    <mergeCell ref="X12:AQ13"/>
    <mergeCell ref="Q2:S2"/>
    <mergeCell ref="A8:T9"/>
    <mergeCell ref="A12:A13"/>
    <mergeCell ref="C12:C13"/>
    <mergeCell ref="I12:I13"/>
    <mergeCell ref="Q12:Q13"/>
    <mergeCell ref="S12:T12"/>
    <mergeCell ref="Q3:T6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 r:id="rId1"/>
  <colBreaks count="1" manualBreakCount="1">
    <brk id="22" max="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2020-04-06T09:33:19Z</cp:lastPrinted>
  <dcterms:modified xsi:type="dcterms:W3CDTF">2020-10-07T06:51:46Z</dcterms:modified>
  <cp:category/>
  <cp:version/>
  <cp:contentType/>
  <cp:contentStatus/>
</cp:coreProperties>
</file>