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. 4 ДОХОДЫ" sheetId="1" r:id="rId1"/>
  </sheets>
  <definedNames/>
  <calcPr fullCalcOnLoad="1"/>
</workbook>
</file>

<file path=xl/sharedStrings.xml><?xml version="1.0" encoding="utf-8"?>
<sst xmlns="http://schemas.openxmlformats.org/spreadsheetml/2006/main" count="378" uniqueCount="353">
  <si>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</si>
  <si>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</si>
  <si>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</si>
  <si>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</si>
  <si>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поселений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</si>
  <si>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</si>
  <si>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</si>
  <si>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Иные межбюджетные трансферты</t>
  </si>
  <si>
    <t>Приложение № 4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</si>
  <si>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</si>
  <si>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</si>
  <si>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</si>
  <si>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</si>
  <si>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</si>
  <si>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</si>
  <si>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</si>
  <si>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</si>
  <si>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</si>
  <si>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</si>
  <si>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</si>
  <si>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</si>
  <si>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</si>
  <si>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</si>
  <si>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</si>
  <si>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</si>
  <si>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</si>
  <si>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</si>
  <si>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</si>
  <si>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</si>
  <si>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</si>
  <si>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</si>
  <si>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</si>
  <si>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</si>
  <si>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</si>
  <si>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</si>
  <si>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</si>
  <si>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</si>
  <si>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</si>
  <si>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</si>
  <si>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</si>
  <si>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</si>
  <si>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</si>
  <si>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</si>
  <si>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</si>
  <si>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</si>
  <si>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</si>
  <si>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</si>
  <si>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</si>
  <si>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</si>
  <si>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</si>
  <si>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</si>
  <si>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</si>
  <si>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</si>
  <si>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</si>
  <si>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</si>
  <si>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</si>
  <si>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</si>
  <si>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</si>
  <si>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</si>
  <si>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</si>
  <si>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</si>
  <si>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</si>
  <si>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</si>
  <si>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</si>
  <si>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</si>
  <si>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</si>
  <si>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</si>
  <si>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</si>
  <si>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</si>
  <si>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</si>
  <si>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</si>
  <si>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</si>
  <si>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</si>
  <si>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</si>
  <si>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</si>
  <si>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</si>
  <si>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</si>
  <si>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</si>
  <si>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</si>
  <si>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</si>
  <si>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</si>
  <si>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</si>
  <si>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</si>
  <si>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</si>
  <si>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</si>
  <si>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</si>
  <si>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</si>
  <si>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</si>
  <si>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</si>
  <si>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</si>
  <si>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</si>
  <si>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</si>
  <si>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</si>
  <si>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</si>
  <si>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</si>
  <si>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</si>
  <si>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</si>
  <si>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</si>
  <si>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</si>
  <si>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</si>
  <si>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</si>
  <si>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</si>
  <si>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</si>
  <si>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</si>
  <si>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</si>
  <si>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</si>
  <si>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</si>
  <si>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</si>
  <si>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</si>
  <si>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</si>
  <si>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</si>
  <si>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</si>
  <si>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</si>
  <si>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</si>
  <si>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</si>
  <si>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</si>
  <si>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</si>
  <si>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</si>
  <si>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</si>
  <si>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</si>
  <si>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</si>
  <si>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</si>
  <si>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</si>
  <si>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</si>
  <si>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</si>
  <si>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</si>
  <si>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</si>
  <si>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</si>
  <si>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</si>
  <si>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</si>
  <si>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</si>
  <si>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</si>
  <si>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</si>
  <si>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</si>
  <si>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</si>
  <si>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</si>
  <si>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</si>
  <si>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</si>
  <si>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</si>
  <si>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</si>
  <si>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</si>
  <si>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</si>
  <si>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</si>
  <si>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</si>
  <si>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000  1  14  00000  00  0000  000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</si>
  <si>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</si>
  <si>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</si>
  <si>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</si>
  <si>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</si>
  <si>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</si>
  <si>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</si>
  <si>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</si>
  <si>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</si>
  <si>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</si>
  <si>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</si>
  <si>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</si>
  <si>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</si>
  <si>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</si>
  <si>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</si>
  <si>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</si>
  <si>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</si>
  <si>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</si>
  <si>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</si>
  <si>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</si>
  <si>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</si>
  <si>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</si>
  <si>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</si>
  <si>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</si>
  <si>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</si>
  <si>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</si>
  <si>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</si>
  <si>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</si>
  <si>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</si>
  <si>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</si>
  <si>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</si>
  <si>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</si>
  <si>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</si>
  <si>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</si>
  <si>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</si>
  <si>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</si>
  <si>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</si>
  <si>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</si>
  <si>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</si>
  <si>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</si>
  <si>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</si>
  <si>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</si>
  <si>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</si>
  <si>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</si>
  <si>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</si>
  <si>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</si>
  <si>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</si>
  <si>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</si>
  <si>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</si>
  <si>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</si>
  <si>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</si>
  <si>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</si>
  <si>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</si>
  <si>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</si>
  <si>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</si>
  <si>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</si>
  <si>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</si>
  <si>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</si>
  <si>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</si>
  <si>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</si>
  <si>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</si>
  <si>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</si>
  <si>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</si>
  <si>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</si>
  <si>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</si>
  <si>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</si>
  <si>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расходы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</si>
  <si>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</si>
  <si>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</si>
  <si>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</si>
  <si>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</si>
  <si>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</si>
  <si>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</si>
  <si>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</si>
  <si>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</si>
  <si>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</si>
  <si>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</si>
  <si>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</si>
  <si>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</si>
  <si>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</si>
  <si>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</si>
  <si>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</si>
  <si>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</si>
  <si>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</si>
  <si>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</si>
  <si>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</si>
  <si>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</si>
  <si>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</si>
  <si>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</si>
  <si>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</si>
  <si>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</si>
  <si>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</si>
  <si>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</si>
  <si>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</si>
  <si>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</si>
  <si>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</si>
  <si>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</si>
  <si>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</si>
  <si>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</si>
  <si>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</si>
  <si>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</si>
  <si>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</si>
  <si>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</si>
  <si>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</si>
  <si>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</si>
  <si>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</si>
  <si>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</si>
  <si>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</si>
  <si>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</si>
  <si>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</si>
  <si>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</si>
  <si>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</si>
  <si>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</si>
  <si>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</si>
  <si>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</si>
  <si>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</si>
  <si>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</si>
  <si>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</si>
  <si>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</si>
  <si>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</si>
  <si>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</si>
  <si>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</si>
  <si>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</si>
  <si>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</si>
  <si>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</si>
  <si>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</si>
  <si>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</si>
  <si>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</si>
  <si>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</si>
  <si>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</si>
  <si>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</si>
  <si>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</si>
  <si>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</si>
  <si>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</si>
  <si>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</si>
  <si>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</si>
  <si>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</si>
  <si>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</si>
  <si>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</si>
  <si>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</si>
  <si>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</si>
  <si>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</si>
  <si>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</si>
  <si>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</si>
  <si>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</si>
  <si>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</si>
  <si>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000 1 00 1 03 02200 01 0000 110</t>
  </si>
  <si>
    <t>000  1  16  51040  02  0000  140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</si>
  <si>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</si>
  <si>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</si>
  <si>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000  1  06 06033  10  1000  110</t>
  </si>
  <si>
    <t>000  1  06  06043  10  1000  110</t>
  </si>
  <si>
    <t>000  1  06  06043  10  2100  110</t>
  </si>
  <si>
    <t>1  1  06 06033  10  1000  110</t>
  </si>
  <si>
    <t>2  1  06 06033  10  1000  110</t>
  </si>
  <si>
    <t>3  1  06 06033  10  1000  110</t>
  </si>
  <si>
    <t>4  1  06 06033  10  1000  110</t>
  </si>
  <si>
    <t>000  1  06 06033  10  2100  110</t>
  </si>
  <si>
    <t>000  1  13  01995 10  0000  130</t>
  </si>
  <si>
    <t>000  1  05  03010  01  0000  110</t>
  </si>
  <si>
    <t>000  1  06  06043  10  3000  110</t>
  </si>
  <si>
    <t>Иные межбюджетные трансферты из бюджета муниципального района бюджетам поселений на исполнение переданных полномомчий</t>
  </si>
  <si>
    <t>000  1  06  06033  10 3000 110</t>
  </si>
  <si>
    <t>000  2  02  15001  10  0000  151</t>
  </si>
  <si>
    <t>000  2  02  15001  00  0000  000</t>
  </si>
  <si>
    <t>007 202 29999 10 0000 151</t>
  </si>
  <si>
    <t>007 202 30024 10 0000 151</t>
  </si>
  <si>
    <t>000  2  02  35118  00  0000  000</t>
  </si>
  <si>
    <t>000  2  02  35118  10  0000  151</t>
  </si>
  <si>
    <t>007 202 40014 10 0000 151</t>
  </si>
  <si>
    <t>007 202 49999 10 0000 151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</si>
  <si>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</si>
  <si>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000  1  15 02050 10 0000 140</t>
  </si>
  <si>
    <t>000  2  02  29999  00  0000  000</t>
  </si>
  <si>
    <t>000  2  02  40000  00  0000  000</t>
  </si>
  <si>
    <t>000  2  02  30000  00  0000  000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</si>
  <si>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</si>
  <si>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000  2  02  25555  10  0000  151</t>
  </si>
  <si>
    <t>000  2  02  20000  00  0000  000</t>
  </si>
  <si>
    <t>000  2  02  10000  00  0000  000</t>
  </si>
  <si>
    <t xml:space="preserve">  ДОХОДЫ ОТ ПРОДАЖИ МАТЕРИАЛЬНЫХ И НЕМАТЕРИАЛЬНЫХ АКТИВОВ</t>
  </si>
  <si>
    <t>000 1 00 1 03 02240 01 0000 110</t>
  </si>
  <si>
    <t>000 1 00 1 03 02250 01 0000 110</t>
  </si>
  <si>
    <t>000 1 00 1 03 02260 01 0000 110</t>
  </si>
  <si>
    <t xml:space="preserve">        Доходы бюджета Мелиоративного сельского поселения на 2018 год по кодам видов доходов, подвидов доходов, классификации операций сектора государственного управления, относящихся к доходам бюджета   </t>
  </si>
  <si>
    <t>Налог на имущество физических лиц, взимаемый по ставкам, применяемым к объектам налогообложения, расположенным в границах поселений(пени по соответсвующему платежу)</t>
  </si>
  <si>
    <t>000  1  06  01030  10  2100  110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</si>
  <si>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осуществлется в соответсвии со статьями 227,227.1 и 228 Налогового кодекса Российской Федерации (перерасчеты, недоимка и задолженность по соответсвующему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</si>
  <si>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осуществлется в соответсвии со статьями 227,227.1 и 228 Налогового кодекса Российской Федерации (пени по соответсвующему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</si>
  <si>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осуществлется в соответсвии со статьями 227,227.1 и 228 Налогового кодекса Российской Федерации (суммы денежных взысканий (штафов) по соответсующему платежу согласно законодательству Российской Федерации)</t>
  </si>
  <si>
    <t>000  1  01  02010  01  2100  110</t>
  </si>
  <si>
    <t>000  1  01  02010  01  3000  110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</si>
  <si>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осуществлется в соответсвии со статьями 227,227.1 и 228 Налогового кодекса Российской Федерации (прочие поступления)</t>
  </si>
  <si>
    <t>000  1  01  02010  01  4000  110</t>
  </si>
  <si>
    <t>000  1  01  02020  01  1000  110</t>
  </si>
  <si>
    <t>000  1  01  02020  01  2100  110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</si>
  <si>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Федерации(пени по соответсвующему платежу)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</si>
  <si>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Федерации(перерасчеты, недоимка и задолженность по соответсвующему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</si>
  <si>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 (суммы денежных взысканий (штафов) по соответсвующему платежу согласно законодательству Российской Федерации)</t>
  </si>
  <si>
    <t>000  1  01  02020  01  3000  110</t>
  </si>
  <si>
    <t>000  1  01  02030  01  1000  110</t>
  </si>
  <si>
    <t>000  1  01  02030  01  2100  110</t>
  </si>
  <si>
    <t>000  1  01  02030  01  3000  110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</si>
  <si>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соответсвующему платежу, в том числе по отмененному)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</si>
  <si>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 (пени  по соответсвующему платежу)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</si>
  <si>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Федерации(суммы денежных взысканий (штрафов) по соответсвующему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</si>
  <si>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соответсвии со статьей 227.1 Налогового кодекса Российской Федерации (перерасчеты, недоимка и задолженность по соответсвующему платежу, в том числе по отмененному)</t>
  </si>
  <si>
    <t>000  1  01  02040  01  1000  110</t>
  </si>
  <si>
    <t>к решению XVIII сессии IV созыва от 29.05.2019г. № 3 «Об утверждении отчета по исполнению бюджета Мелиоративного сельского поселения за 2018 год»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</si>
</sst>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000"/>
    <numFmt numFmtId="175" formatCode="#,##0.0;[Red]\-#,##0.0;0.0"/>
    <numFmt numFmtId="176" formatCode="#,##0.0_ ;[Red]\-#,##0.0\ "/>
    <numFmt numFmtId="177" formatCode="000\.00\.000\.0"/>
    <numFmt numFmtId="178" formatCode="0.0"/>
    <numFmt numFmtId="179" formatCode="_-* #,##0.00&quot;р.&quot;_-;\-* #,##0.00&quot;р.&quot;_-;_-* \-??&quot;р.&quot;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49" fontId="20" fillId="4" borderId="10" xfId="0" applyNumberFormat="1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49" fontId="20" fillId="24" borderId="10" xfId="0" applyNumberFormat="1" applyFont="1" applyFill="1" applyBorder="1" applyAlignment="1">
      <alignment/>
    </xf>
    <xf numFmtId="49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left" indent="2"/>
    </xf>
    <xf numFmtId="172" fontId="20" fillId="0" borderId="10" xfId="0" applyNumberFormat="1" applyFont="1" applyBorder="1" applyAlignment="1">
      <alignment horizontal="left" indent="2"/>
    </xf>
    <xf numFmtId="4" fontId="0" fillId="0" borderId="10" xfId="0" applyNumberFormat="1" applyBorder="1" applyAlignment="1">
      <alignment horizontal="left" indent="2"/>
    </xf>
    <xf numFmtId="172" fontId="0" fillId="0" borderId="10" xfId="0" applyNumberFormat="1" applyBorder="1" applyAlignment="1">
      <alignment horizontal="left" indent="2"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wrapText="1"/>
    </xf>
    <xf numFmtId="49" fontId="19" fillId="26" borderId="10" xfId="0" applyNumberFormat="1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20" fillId="24" borderId="12" xfId="0" applyFont="1" applyFill="1" applyBorder="1" applyAlignment="1">
      <alignment wrapText="1"/>
    </xf>
    <xf numFmtId="49" fontId="20" fillId="24" borderId="12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20" fillId="24" borderId="12" xfId="0" applyNumberFormat="1" applyFont="1" applyFill="1" applyBorder="1" applyAlignment="1">
      <alignment horizontal="center"/>
    </xf>
    <xf numFmtId="172" fontId="2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49" fontId="23" fillId="26" borderId="10" xfId="0" applyNumberFormat="1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 horizontal="center"/>
    </xf>
    <xf numFmtId="172" fontId="19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0" fillId="26" borderId="10" xfId="0" applyNumberFormat="1" applyFill="1" applyBorder="1" applyAlignment="1">
      <alignment horizontal="left" indent="2"/>
    </xf>
    <xf numFmtId="172" fontId="0" fillId="26" borderId="10" xfId="0" applyNumberFormat="1" applyFill="1" applyBorder="1" applyAlignment="1">
      <alignment horizontal="center"/>
    </xf>
    <xf numFmtId="4" fontId="0" fillId="26" borderId="10" xfId="0" applyNumberFormat="1" applyFill="1" applyBorder="1" applyAlignment="1">
      <alignment horizontal="center"/>
    </xf>
    <xf numFmtId="49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 horizontal="center"/>
    </xf>
    <xf numFmtId="172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4" fontId="24" fillId="27" borderId="1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28" borderId="13" xfId="0" applyNumberFormat="1" applyFill="1" applyBorder="1" applyAlignment="1">
      <alignment horizontal="center"/>
    </xf>
    <xf numFmtId="172" fontId="0" fillId="28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90"/>
  <sheetViews>
    <sheetView tabSelected="1" zoomScalePageLayoutView="0" workbookViewId="0" topLeftCell="A1">
      <selection activeCell="Q3" sqref="Q3:T6"/>
    </sheetView>
  </sheetViews>
  <sheetFormatPr defaultColWidth="9.00390625" defaultRowHeight="12.75"/>
  <cols>
    <col min="1" max="1" width="43.00390625" style="1" customWidth="1"/>
    <col min="2" max="2" width="0" style="2" hidden="1" customWidth="1"/>
    <col min="3" max="3" width="28.25390625" style="3" customWidth="1"/>
    <col min="4" max="8" width="0" style="1" hidden="1" customWidth="1"/>
    <col min="9" max="9" width="14.625" style="1" customWidth="1"/>
    <col min="10" max="16" width="0" style="1" hidden="1" customWidth="1"/>
    <col min="17" max="17" width="15.25390625" style="1" customWidth="1"/>
    <col min="18" max="18" width="0" style="1" hidden="1" customWidth="1"/>
    <col min="19" max="19" width="14.75390625" style="1" customWidth="1"/>
    <col min="20" max="20" width="12.25390625" style="0" customWidth="1"/>
  </cols>
  <sheetData>
    <row r="2" spans="17:19" ht="12.75">
      <c r="Q2" s="112" t="s">
        <v>8</v>
      </c>
      <c r="R2" s="112"/>
      <c r="S2" s="112"/>
    </row>
    <row r="3" spans="17:20" ht="11.25" customHeight="1">
      <c r="Q3" s="115" t="s">
        <v>352</v>
      </c>
      <c r="R3" s="115"/>
      <c r="S3" s="115"/>
      <c r="T3" s="115"/>
    </row>
    <row r="4" spans="17:20" ht="12.75">
      <c r="Q4" s="115"/>
      <c r="R4" s="115"/>
      <c r="S4" s="115"/>
      <c r="T4" s="115"/>
    </row>
    <row r="5" spans="17:20" ht="12.75">
      <c r="Q5" s="115"/>
      <c r="R5" s="115"/>
      <c r="S5" s="115"/>
      <c r="T5" s="115"/>
    </row>
    <row r="6" spans="17:20" ht="30" customHeight="1">
      <c r="Q6" s="115"/>
      <c r="R6" s="115"/>
      <c r="S6" s="115"/>
      <c r="T6" s="115"/>
    </row>
    <row r="7" spans="17:20" ht="7.5" customHeight="1">
      <c r="Q7" s="4"/>
      <c r="R7" s="4"/>
      <c r="S7" s="4"/>
      <c r="T7" s="4"/>
    </row>
    <row r="8" spans="1:20" ht="12.75" customHeight="1">
      <c r="A8" s="111" t="s">
        <v>328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s="1" customFormat="1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2:20" s="1" customFormat="1" ht="12.75">
      <c r="B10" s="2"/>
      <c r="C10" s="3"/>
      <c r="S10" s="1" t="s">
        <v>9</v>
      </c>
      <c r="T10" s="5"/>
    </row>
    <row r="11" spans="2:3" s="1" customFormat="1" ht="12.75" hidden="1">
      <c r="B11" s="2"/>
      <c r="C11" s="3"/>
    </row>
    <row r="12" spans="1:43" s="8" customFormat="1" ht="64.5" customHeight="1">
      <c r="A12" s="113" t="s">
        <v>10</v>
      </c>
      <c r="B12" s="7" t="s">
        <v>11</v>
      </c>
      <c r="C12" s="114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113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24</v>
      </c>
      <c r="P12" s="6" t="s">
        <v>25</v>
      </c>
      <c r="Q12" s="113" t="s">
        <v>26</v>
      </c>
      <c r="R12" s="6" t="s">
        <v>27</v>
      </c>
      <c r="S12" s="113" t="s">
        <v>28</v>
      </c>
      <c r="T12" s="113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</row>
    <row r="13" spans="1:43" s="8" customFormat="1" ht="21" customHeight="1">
      <c r="A13" s="113"/>
      <c r="B13" s="7"/>
      <c r="C13" s="114"/>
      <c r="D13" s="6"/>
      <c r="E13" s="6"/>
      <c r="F13" s="6"/>
      <c r="G13" s="6"/>
      <c r="H13" s="6"/>
      <c r="I13" s="113"/>
      <c r="J13" s="6"/>
      <c r="K13" s="6"/>
      <c r="L13" s="6"/>
      <c r="M13" s="6"/>
      <c r="N13" s="6"/>
      <c r="O13" s="6"/>
      <c r="P13" s="6"/>
      <c r="Q13" s="113"/>
      <c r="R13" s="6"/>
      <c r="S13" s="6" t="s">
        <v>29</v>
      </c>
      <c r="T13" s="6" t="s">
        <v>30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</row>
    <row r="14" spans="1:20" s="16" customFormat="1" ht="14.25" customHeight="1">
      <c r="A14" s="9" t="s">
        <v>31</v>
      </c>
      <c r="B14" s="10">
        <v>10</v>
      </c>
      <c r="C14" s="11"/>
      <c r="D14" s="12">
        <v>388676652.25</v>
      </c>
      <c r="E14" s="12">
        <v>388676652.25</v>
      </c>
      <c r="F14" s="12"/>
      <c r="G14" s="12"/>
      <c r="H14" s="12"/>
      <c r="I14" s="13">
        <f>I16+I29+I41+I83+I94+I125+I102+I117+I100</f>
        <v>12085980.1</v>
      </c>
      <c r="J14" s="13">
        <f aca="true" t="shared" si="0" ref="J14:P14">J16+J29+J41+J83+J94+J125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Q15+Q125</f>
        <v>11593386.689999998</v>
      </c>
      <c r="R14" s="13" t="e">
        <f>R15+R125</f>
        <v>#REF!</v>
      </c>
      <c r="S14" s="14">
        <f aca="true" t="shared" si="1" ref="S14:S40">Q14-I14</f>
        <v>-492593.410000002</v>
      </c>
      <c r="T14" s="15">
        <f aca="true" t="shared" si="2" ref="T14:T35">Q14/I14*100</f>
        <v>95.92425764460756</v>
      </c>
    </row>
    <row r="15" spans="1:20" s="16" customFormat="1" ht="13.5" customHeight="1">
      <c r="A15" s="17" t="s">
        <v>0</v>
      </c>
      <c r="B15" s="18">
        <v>10</v>
      </c>
      <c r="C15" s="19" t="s">
        <v>32</v>
      </c>
      <c r="D15" s="20">
        <v>114122846.29</v>
      </c>
      <c r="E15" s="20">
        <v>114122846.29</v>
      </c>
      <c r="F15" s="20"/>
      <c r="G15" s="20"/>
      <c r="H15" s="20"/>
      <c r="I15" s="21">
        <f>I16+I29+I41+I83+I94+I100+I117+I123</f>
        <v>9571092.1</v>
      </c>
      <c r="J15" s="21">
        <f aca="true" t="shared" si="3" ref="J15:P15">J16+J29+J41+J83+J94</f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>Q16+Q29+Q41+Q83+Q94+Q102+Q117+Q123+Q38+Q100</f>
        <v>9070402.849999998</v>
      </c>
      <c r="R15" s="21" t="e">
        <f>R16+R41+R59+R83+R94+R100</f>
        <v>#REF!</v>
      </c>
      <c r="S15" s="22">
        <f t="shared" si="1"/>
        <v>-500689.25000000186</v>
      </c>
      <c r="T15" s="15">
        <f t="shared" si="2"/>
        <v>94.76873438507606</v>
      </c>
    </row>
    <row r="16" spans="1:20" s="16" customFormat="1" ht="12.75">
      <c r="A16" s="24" t="s">
        <v>1</v>
      </c>
      <c r="B16" s="25">
        <v>10</v>
      </c>
      <c r="C16" s="26" t="s">
        <v>33</v>
      </c>
      <c r="D16" s="27">
        <v>65046846.29</v>
      </c>
      <c r="E16" s="27">
        <v>65046846.29</v>
      </c>
      <c r="F16" s="27"/>
      <c r="G16" s="27"/>
      <c r="H16" s="27"/>
      <c r="I16" s="28">
        <f>I17</f>
        <v>3606548.52</v>
      </c>
      <c r="J16" s="28">
        <f aca="true" t="shared" si="4" ref="J16:P16">J17+J18+J19+J20+J21+J22+J23+J24+J25+J26+J27+J28</f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>Q17</f>
        <v>4511016.829999999</v>
      </c>
      <c r="R16" s="29">
        <v>16249708.66</v>
      </c>
      <c r="S16" s="28">
        <f t="shared" si="1"/>
        <v>904468.3099999991</v>
      </c>
      <c r="T16" s="15">
        <f t="shared" si="2"/>
        <v>125.07850109278438</v>
      </c>
    </row>
    <row r="17" spans="1:20" ht="12.75">
      <c r="A17" s="30" t="s">
        <v>2</v>
      </c>
      <c r="B17" s="31">
        <v>10</v>
      </c>
      <c r="C17" s="32" t="s">
        <v>34</v>
      </c>
      <c r="D17" s="33">
        <v>65046846.29</v>
      </c>
      <c r="E17" s="33">
        <v>65046846.29</v>
      </c>
      <c r="F17" s="33"/>
      <c r="G17" s="33"/>
      <c r="H17" s="33"/>
      <c r="I17" s="34">
        <f>I18+I20+I21+I22+I23+I24+I25+I26+I27+I28+I19</f>
        <v>3606548.52</v>
      </c>
      <c r="J17" s="34">
        <f aca="true" t="shared" si="5" ref="J17:Q17">J18+J19+J20+J21+J22+J23+J24+J25+J26+J27+J28</f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34">
        <f t="shared" si="5"/>
        <v>4511016.829999999</v>
      </c>
      <c r="R17" s="35">
        <v>16249708.66</v>
      </c>
      <c r="S17" s="34">
        <f t="shared" si="1"/>
        <v>904468.3099999991</v>
      </c>
      <c r="T17" s="35">
        <f t="shared" si="2"/>
        <v>125.07850109278438</v>
      </c>
    </row>
    <row r="18" spans="1:20" ht="117" customHeight="1">
      <c r="A18" s="30" t="s">
        <v>331</v>
      </c>
      <c r="B18" s="31">
        <v>10</v>
      </c>
      <c r="C18" s="32" t="s">
        <v>35</v>
      </c>
      <c r="D18" s="33">
        <v>120000</v>
      </c>
      <c r="E18" s="33">
        <v>120000</v>
      </c>
      <c r="F18" s="33"/>
      <c r="G18" s="33"/>
      <c r="H18" s="33"/>
      <c r="I18" s="34">
        <v>3600000</v>
      </c>
      <c r="J18" s="34"/>
      <c r="K18" s="34"/>
      <c r="L18" s="34"/>
      <c r="M18" s="34"/>
      <c r="N18" s="34"/>
      <c r="O18" s="34"/>
      <c r="P18" s="34"/>
      <c r="Q18" s="34">
        <v>4504987.51</v>
      </c>
      <c r="R18" s="35">
        <v>107666.74</v>
      </c>
      <c r="S18" s="34">
        <f t="shared" si="1"/>
        <v>904987.5099999998</v>
      </c>
      <c r="T18" s="35">
        <f t="shared" si="2"/>
        <v>125.13854194444446</v>
      </c>
    </row>
    <row r="19" spans="1:20" ht="90" customHeight="1">
      <c r="A19" s="30" t="s">
        <v>332</v>
      </c>
      <c r="B19" s="31"/>
      <c r="C19" s="32" t="s">
        <v>334</v>
      </c>
      <c r="D19" s="33"/>
      <c r="E19" s="33"/>
      <c r="F19" s="33"/>
      <c r="G19" s="33"/>
      <c r="H19" s="33"/>
      <c r="I19" s="34">
        <v>1451.22</v>
      </c>
      <c r="J19" s="34"/>
      <c r="K19" s="34"/>
      <c r="L19" s="34"/>
      <c r="M19" s="34"/>
      <c r="N19" s="34"/>
      <c r="O19" s="34"/>
      <c r="P19" s="34"/>
      <c r="Q19" s="34">
        <v>1451.22</v>
      </c>
      <c r="R19" s="35"/>
      <c r="S19" s="34">
        <f t="shared" si="1"/>
        <v>0</v>
      </c>
      <c r="T19" s="35">
        <f t="shared" si="2"/>
        <v>100</v>
      </c>
    </row>
    <row r="20" spans="1:20" ht="122.25" customHeight="1">
      <c r="A20" s="30" t="s">
        <v>333</v>
      </c>
      <c r="B20" s="31"/>
      <c r="C20" s="32" t="s">
        <v>335</v>
      </c>
      <c r="D20" s="33"/>
      <c r="E20" s="33"/>
      <c r="F20" s="33"/>
      <c r="G20" s="33"/>
      <c r="H20" s="33"/>
      <c r="I20" s="34">
        <v>742.77</v>
      </c>
      <c r="J20" s="34"/>
      <c r="K20" s="34"/>
      <c r="L20" s="34"/>
      <c r="M20" s="34"/>
      <c r="N20" s="34"/>
      <c r="O20" s="34"/>
      <c r="P20" s="34"/>
      <c r="Q20" s="34">
        <v>742.77</v>
      </c>
      <c r="R20" s="35"/>
      <c r="S20" s="34">
        <f aca="true" t="shared" si="6" ref="S20:S28">Q20-I20</f>
        <v>0</v>
      </c>
      <c r="T20" s="35">
        <f t="shared" si="2"/>
        <v>100</v>
      </c>
    </row>
    <row r="21" spans="1:20" ht="93" customHeight="1">
      <c r="A21" s="30" t="s">
        <v>336</v>
      </c>
      <c r="B21" s="31"/>
      <c r="C21" s="32" t="s">
        <v>337</v>
      </c>
      <c r="D21" s="33"/>
      <c r="E21" s="33"/>
      <c r="F21" s="33"/>
      <c r="G21" s="33"/>
      <c r="H21" s="33"/>
      <c r="I21" s="34">
        <v>0</v>
      </c>
      <c r="J21" s="34"/>
      <c r="K21" s="34"/>
      <c r="L21" s="34"/>
      <c r="M21" s="34"/>
      <c r="N21" s="34"/>
      <c r="O21" s="34"/>
      <c r="P21" s="34"/>
      <c r="Q21" s="34">
        <v>-519.2</v>
      </c>
      <c r="R21" s="35"/>
      <c r="S21" s="34">
        <f t="shared" si="6"/>
        <v>-519.2</v>
      </c>
      <c r="T21" s="35" t="e">
        <f t="shared" si="2"/>
        <v>#DIV/0!</v>
      </c>
    </row>
    <row r="22" spans="1:20" ht="117.75" customHeight="1">
      <c r="A22" s="30" t="s">
        <v>341</v>
      </c>
      <c r="B22" s="31"/>
      <c r="C22" s="32" t="s">
        <v>338</v>
      </c>
      <c r="D22" s="33"/>
      <c r="E22" s="33"/>
      <c r="F22" s="33"/>
      <c r="G22" s="33"/>
      <c r="H22" s="33"/>
      <c r="I22" s="34">
        <v>489.28</v>
      </c>
      <c r="J22" s="34"/>
      <c r="K22" s="34"/>
      <c r="L22" s="34"/>
      <c r="M22" s="34"/>
      <c r="N22" s="34"/>
      <c r="O22" s="34"/>
      <c r="P22" s="34"/>
      <c r="Q22" s="34">
        <v>489.28</v>
      </c>
      <c r="R22" s="35"/>
      <c r="S22" s="34">
        <f t="shared" si="6"/>
        <v>0</v>
      </c>
      <c r="T22" s="35">
        <f t="shared" si="2"/>
        <v>100</v>
      </c>
    </row>
    <row r="23" spans="1:20" ht="105" customHeight="1">
      <c r="A23" s="30" t="s">
        <v>340</v>
      </c>
      <c r="B23" s="31"/>
      <c r="C23" s="32" t="s">
        <v>339</v>
      </c>
      <c r="D23" s="33"/>
      <c r="E23" s="33"/>
      <c r="F23" s="33"/>
      <c r="G23" s="33"/>
      <c r="H23" s="33"/>
      <c r="I23" s="34">
        <v>82.65</v>
      </c>
      <c r="J23" s="34"/>
      <c r="K23" s="34"/>
      <c r="L23" s="34"/>
      <c r="M23" s="34"/>
      <c r="N23" s="34"/>
      <c r="O23" s="34"/>
      <c r="P23" s="34"/>
      <c r="Q23" s="34">
        <v>82.65</v>
      </c>
      <c r="R23" s="35"/>
      <c r="S23" s="34">
        <f t="shared" si="6"/>
        <v>0</v>
      </c>
      <c r="T23" s="35">
        <f t="shared" si="2"/>
        <v>100</v>
      </c>
    </row>
    <row r="24" spans="1:20" ht="117.75" customHeight="1">
      <c r="A24" s="30" t="s">
        <v>342</v>
      </c>
      <c r="B24" s="31"/>
      <c r="C24" s="32" t="s">
        <v>343</v>
      </c>
      <c r="D24" s="33"/>
      <c r="E24" s="33"/>
      <c r="F24" s="33"/>
      <c r="G24" s="33"/>
      <c r="H24" s="33"/>
      <c r="I24" s="34">
        <v>320</v>
      </c>
      <c r="J24" s="34"/>
      <c r="K24" s="34"/>
      <c r="L24" s="34"/>
      <c r="M24" s="34"/>
      <c r="N24" s="34"/>
      <c r="O24" s="34"/>
      <c r="P24" s="34"/>
      <c r="Q24" s="34">
        <v>320</v>
      </c>
      <c r="R24" s="35"/>
      <c r="S24" s="34">
        <f t="shared" si="6"/>
        <v>0</v>
      </c>
      <c r="T24" s="35">
        <f t="shared" si="2"/>
        <v>100</v>
      </c>
    </row>
    <row r="25" spans="1:20" ht="81.75" customHeight="1">
      <c r="A25" s="30" t="s">
        <v>347</v>
      </c>
      <c r="B25" s="31"/>
      <c r="C25" s="32" t="s">
        <v>344</v>
      </c>
      <c r="D25" s="33"/>
      <c r="E25" s="33"/>
      <c r="F25" s="33"/>
      <c r="G25" s="33"/>
      <c r="H25" s="33"/>
      <c r="I25" s="34">
        <v>238.64</v>
      </c>
      <c r="J25" s="34"/>
      <c r="K25" s="34"/>
      <c r="L25" s="34"/>
      <c r="M25" s="34"/>
      <c r="N25" s="34"/>
      <c r="O25" s="34"/>
      <c r="P25" s="34"/>
      <c r="Q25" s="34">
        <v>238.64</v>
      </c>
      <c r="R25" s="35"/>
      <c r="S25" s="34">
        <f t="shared" si="6"/>
        <v>0</v>
      </c>
      <c r="T25" s="35">
        <f t="shared" si="2"/>
        <v>100</v>
      </c>
    </row>
    <row r="26" spans="1:20" ht="66" customHeight="1">
      <c r="A26" s="30" t="s">
        <v>348</v>
      </c>
      <c r="B26" s="31"/>
      <c r="C26" s="32" t="s">
        <v>345</v>
      </c>
      <c r="D26" s="33"/>
      <c r="E26" s="33"/>
      <c r="F26" s="33"/>
      <c r="G26" s="33"/>
      <c r="H26" s="33"/>
      <c r="I26" s="34">
        <v>4.5</v>
      </c>
      <c r="J26" s="34"/>
      <c r="K26" s="34"/>
      <c r="L26" s="34"/>
      <c r="M26" s="34"/>
      <c r="N26" s="34"/>
      <c r="O26" s="34"/>
      <c r="P26" s="34"/>
      <c r="Q26" s="34">
        <v>4.5</v>
      </c>
      <c r="R26" s="35"/>
      <c r="S26" s="34">
        <f t="shared" si="6"/>
        <v>0</v>
      </c>
      <c r="T26" s="35">
        <f t="shared" si="2"/>
        <v>100</v>
      </c>
    </row>
    <row r="27" spans="1:20" ht="90" customHeight="1">
      <c r="A27" s="30" t="s">
        <v>349</v>
      </c>
      <c r="B27" s="31"/>
      <c r="C27" s="32" t="s">
        <v>346</v>
      </c>
      <c r="D27" s="33"/>
      <c r="E27" s="33"/>
      <c r="F27" s="33"/>
      <c r="G27" s="33"/>
      <c r="H27" s="33"/>
      <c r="I27" s="34">
        <v>16</v>
      </c>
      <c r="J27" s="34"/>
      <c r="K27" s="34"/>
      <c r="L27" s="34"/>
      <c r="M27" s="34"/>
      <c r="N27" s="34"/>
      <c r="O27" s="34"/>
      <c r="P27" s="34"/>
      <c r="Q27" s="34">
        <v>16</v>
      </c>
      <c r="R27" s="35"/>
      <c r="S27" s="34">
        <f t="shared" si="6"/>
        <v>0</v>
      </c>
      <c r="T27" s="35">
        <f t="shared" si="2"/>
        <v>100</v>
      </c>
    </row>
    <row r="28" spans="1:20" ht="127.5">
      <c r="A28" s="30" t="s">
        <v>350</v>
      </c>
      <c r="B28" s="31"/>
      <c r="C28" s="32" t="s">
        <v>351</v>
      </c>
      <c r="D28" s="33"/>
      <c r="E28" s="33"/>
      <c r="F28" s="33"/>
      <c r="G28" s="33"/>
      <c r="H28" s="33"/>
      <c r="I28" s="34">
        <v>3203.46</v>
      </c>
      <c r="J28" s="34"/>
      <c r="K28" s="34"/>
      <c r="L28" s="34"/>
      <c r="M28" s="34"/>
      <c r="N28" s="34"/>
      <c r="O28" s="34"/>
      <c r="P28" s="34"/>
      <c r="Q28" s="34">
        <v>3203.46</v>
      </c>
      <c r="R28" s="35"/>
      <c r="S28" s="34">
        <f t="shared" si="6"/>
        <v>0</v>
      </c>
      <c r="T28" s="35">
        <f t="shared" si="2"/>
        <v>100</v>
      </c>
    </row>
    <row r="29" spans="1:20" ht="36">
      <c r="A29" s="87" t="s">
        <v>36</v>
      </c>
      <c r="B29" s="88">
        <v>10</v>
      </c>
      <c r="C29" s="68" t="s">
        <v>290</v>
      </c>
      <c r="D29" s="69">
        <v>64626846.29</v>
      </c>
      <c r="E29" s="69">
        <v>64626846.29</v>
      </c>
      <c r="F29" s="69"/>
      <c r="G29" s="69"/>
      <c r="H29" s="69"/>
      <c r="I29" s="70">
        <f>I33+I30+I31+I32</f>
        <v>397158.83</v>
      </c>
      <c r="J29" s="70"/>
      <c r="K29" s="70"/>
      <c r="L29" s="70"/>
      <c r="M29" s="70"/>
      <c r="N29" s="70"/>
      <c r="O29" s="70"/>
      <c r="P29" s="70"/>
      <c r="Q29" s="70">
        <f>Q33+Q32+Q31+Q30</f>
        <v>251375.64</v>
      </c>
      <c r="R29" s="71">
        <v>16061074.64</v>
      </c>
      <c r="S29" s="70">
        <f t="shared" si="1"/>
        <v>-145783.19</v>
      </c>
      <c r="T29" s="71">
        <f t="shared" si="2"/>
        <v>63.293478833140895</v>
      </c>
    </row>
    <row r="30" spans="1:20" s="101" customFormat="1" ht="76.5">
      <c r="A30" s="30" t="s">
        <v>37</v>
      </c>
      <c r="B30" s="97"/>
      <c r="C30" s="32" t="s">
        <v>38</v>
      </c>
      <c r="D30" s="98"/>
      <c r="E30" s="98"/>
      <c r="F30" s="98"/>
      <c r="G30" s="98"/>
      <c r="H30" s="98"/>
      <c r="I30" s="34">
        <v>232686.87</v>
      </c>
      <c r="J30" s="99"/>
      <c r="K30" s="99"/>
      <c r="L30" s="99"/>
      <c r="M30" s="99"/>
      <c r="N30" s="99"/>
      <c r="O30" s="99"/>
      <c r="P30" s="99"/>
      <c r="Q30" s="34">
        <v>112004.03</v>
      </c>
      <c r="R30" s="100"/>
      <c r="S30" s="34">
        <f t="shared" si="1"/>
        <v>-120682.84</v>
      </c>
      <c r="T30" s="35">
        <f t="shared" si="2"/>
        <v>48.1350881551675</v>
      </c>
    </row>
    <row r="31" spans="1:20" s="101" customFormat="1" ht="76.5">
      <c r="A31" s="30" t="s">
        <v>37</v>
      </c>
      <c r="B31" s="97"/>
      <c r="C31" s="32" t="s">
        <v>325</v>
      </c>
      <c r="D31" s="98"/>
      <c r="E31" s="98"/>
      <c r="F31" s="98"/>
      <c r="G31" s="98"/>
      <c r="H31" s="98"/>
      <c r="I31" s="102">
        <v>1078.7</v>
      </c>
      <c r="J31" s="99"/>
      <c r="K31" s="99"/>
      <c r="L31" s="99"/>
      <c r="M31" s="99"/>
      <c r="N31" s="99"/>
      <c r="O31" s="99"/>
      <c r="P31" s="99"/>
      <c r="Q31" s="102">
        <v>1078.7</v>
      </c>
      <c r="R31" s="100"/>
      <c r="S31" s="34">
        <f t="shared" si="1"/>
        <v>0</v>
      </c>
      <c r="T31" s="35">
        <v>0</v>
      </c>
    </row>
    <row r="32" spans="1:20" s="101" customFormat="1" ht="76.5">
      <c r="A32" s="30" t="s">
        <v>37</v>
      </c>
      <c r="B32" s="97"/>
      <c r="C32" s="32" t="s">
        <v>326</v>
      </c>
      <c r="D32" s="98"/>
      <c r="E32" s="98"/>
      <c r="F32" s="98"/>
      <c r="G32" s="98"/>
      <c r="H32" s="98"/>
      <c r="I32" s="102">
        <v>163393.26</v>
      </c>
      <c r="J32" s="99"/>
      <c r="K32" s="99"/>
      <c r="L32" s="99"/>
      <c r="M32" s="99"/>
      <c r="N32" s="99"/>
      <c r="O32" s="99"/>
      <c r="P32" s="99"/>
      <c r="Q32" s="102">
        <v>163393.26</v>
      </c>
      <c r="R32" s="100"/>
      <c r="S32" s="34">
        <f t="shared" si="1"/>
        <v>0</v>
      </c>
      <c r="T32" s="35">
        <v>0</v>
      </c>
    </row>
    <row r="33" spans="1:20" ht="76.5">
      <c r="A33" s="30" t="s">
        <v>37</v>
      </c>
      <c r="B33" s="31">
        <v>10</v>
      </c>
      <c r="C33" s="32" t="s">
        <v>327</v>
      </c>
      <c r="D33" s="33">
        <v>64446846.29</v>
      </c>
      <c r="E33" s="33">
        <v>64446846.29</v>
      </c>
      <c r="F33" s="33"/>
      <c r="G33" s="33"/>
      <c r="H33" s="33"/>
      <c r="I33" s="34">
        <v>0</v>
      </c>
      <c r="J33" s="34"/>
      <c r="K33" s="34"/>
      <c r="L33" s="34"/>
      <c r="M33" s="34"/>
      <c r="N33" s="34"/>
      <c r="O33" s="34"/>
      <c r="P33" s="34"/>
      <c r="Q33" s="34">
        <v>-25100.35</v>
      </c>
      <c r="R33" s="35">
        <v>15980283.93</v>
      </c>
      <c r="S33" s="34">
        <f t="shared" si="1"/>
        <v>-25100.35</v>
      </c>
      <c r="T33" s="35">
        <v>0</v>
      </c>
    </row>
    <row r="34" spans="1:20" ht="65.25" customHeight="1" hidden="1">
      <c r="A34" s="30" t="s">
        <v>39</v>
      </c>
      <c r="B34" s="31">
        <v>10</v>
      </c>
      <c r="C34" s="32" t="s">
        <v>40</v>
      </c>
      <c r="D34" s="33">
        <v>180000</v>
      </c>
      <c r="E34" s="33">
        <v>180000</v>
      </c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5">
        <v>80790.71</v>
      </c>
      <c r="S34" s="34">
        <f t="shared" si="1"/>
        <v>0</v>
      </c>
      <c r="T34" s="35" t="e">
        <f t="shared" si="2"/>
        <v>#DIV/0!</v>
      </c>
    </row>
    <row r="35" spans="1:20" ht="51" hidden="1">
      <c r="A35" s="30" t="s">
        <v>41</v>
      </c>
      <c r="B35" s="31">
        <v>10</v>
      </c>
      <c r="C35" s="32" t="s">
        <v>42</v>
      </c>
      <c r="D35" s="33">
        <v>300000</v>
      </c>
      <c r="E35" s="33">
        <v>300000</v>
      </c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5">
        <v>76782.5</v>
      </c>
      <c r="S35" s="34">
        <f t="shared" si="1"/>
        <v>0</v>
      </c>
      <c r="T35" s="35" t="e">
        <f t="shared" si="2"/>
        <v>#DIV/0!</v>
      </c>
    </row>
    <row r="36" spans="1:20" ht="102" hidden="1">
      <c r="A36" s="30" t="s">
        <v>43</v>
      </c>
      <c r="B36" s="31">
        <v>10</v>
      </c>
      <c r="C36" s="32" t="s">
        <v>40</v>
      </c>
      <c r="D36" s="33"/>
      <c r="E36" s="33"/>
      <c r="F36" s="33"/>
      <c r="G36" s="33"/>
      <c r="H36" s="33"/>
      <c r="I36" s="34">
        <v>0</v>
      </c>
      <c r="J36" s="34"/>
      <c r="K36" s="34"/>
      <c r="L36" s="34"/>
      <c r="M36" s="34"/>
      <c r="N36" s="34"/>
      <c r="O36" s="34"/>
      <c r="P36" s="34"/>
      <c r="Q36" s="34">
        <v>0</v>
      </c>
      <c r="R36" s="35">
        <v>4009.95</v>
      </c>
      <c r="S36" s="35">
        <f t="shared" si="1"/>
        <v>0</v>
      </c>
      <c r="T36" s="35">
        <v>0</v>
      </c>
    </row>
    <row r="37" spans="1:20" ht="127.5" hidden="1">
      <c r="A37" s="30" t="s">
        <v>44</v>
      </c>
      <c r="B37" s="31">
        <v>10</v>
      </c>
      <c r="C37" s="32" t="s">
        <v>45</v>
      </c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5">
        <v>174.83</v>
      </c>
      <c r="S37" s="35">
        <f t="shared" si="1"/>
        <v>0</v>
      </c>
      <c r="T37" s="35" t="e">
        <f>Q37/I37*100</f>
        <v>#DIV/0!</v>
      </c>
    </row>
    <row r="38" spans="1:20" ht="12.75">
      <c r="A38" s="66" t="s">
        <v>46</v>
      </c>
      <c r="B38" s="67">
        <v>10</v>
      </c>
      <c r="C38" s="89" t="s">
        <v>47</v>
      </c>
      <c r="D38" s="90">
        <v>4377000</v>
      </c>
      <c r="E38" s="90">
        <v>4377000</v>
      </c>
      <c r="F38" s="90"/>
      <c r="G38" s="90"/>
      <c r="H38" s="90"/>
      <c r="I38" s="91">
        <f>I40</f>
        <v>0</v>
      </c>
      <c r="J38" s="91"/>
      <c r="K38" s="91"/>
      <c r="L38" s="91"/>
      <c r="M38" s="91"/>
      <c r="N38" s="91"/>
      <c r="O38" s="91"/>
      <c r="P38" s="91"/>
      <c r="Q38" s="91">
        <f>Q40</f>
        <v>-54.9</v>
      </c>
      <c r="R38" s="92">
        <v>15945.95</v>
      </c>
      <c r="S38" s="92">
        <f t="shared" si="1"/>
        <v>-54.9</v>
      </c>
      <c r="T38" s="92">
        <v>0</v>
      </c>
    </row>
    <row r="39" spans="1:20" ht="25.5" hidden="1">
      <c r="A39" s="30" t="s">
        <v>48</v>
      </c>
      <c r="B39" s="31">
        <v>10</v>
      </c>
      <c r="C39" s="32" t="s">
        <v>49</v>
      </c>
      <c r="D39" s="33">
        <v>4290000</v>
      </c>
      <c r="E39" s="33">
        <v>4290000</v>
      </c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5">
        <f t="shared" si="1"/>
        <v>0</v>
      </c>
      <c r="T39" s="35" t="e">
        <f>Q39/I39*100</f>
        <v>#DIV/0!</v>
      </c>
    </row>
    <row r="40" spans="1:20" ht="12.75">
      <c r="A40" s="30" t="s">
        <v>50</v>
      </c>
      <c r="B40" s="31">
        <v>10</v>
      </c>
      <c r="C40" s="32" t="s">
        <v>303</v>
      </c>
      <c r="D40" s="33">
        <v>87000</v>
      </c>
      <c r="E40" s="33">
        <v>87000</v>
      </c>
      <c r="F40" s="33"/>
      <c r="G40" s="33"/>
      <c r="H40" s="33"/>
      <c r="I40" s="34">
        <v>0</v>
      </c>
      <c r="J40" s="34"/>
      <c r="K40" s="34"/>
      <c r="L40" s="34"/>
      <c r="M40" s="34"/>
      <c r="N40" s="34"/>
      <c r="O40" s="34"/>
      <c r="P40" s="34"/>
      <c r="Q40" s="34">
        <v>-54.9</v>
      </c>
      <c r="R40" s="35">
        <v>15945.95</v>
      </c>
      <c r="S40" s="35">
        <f t="shared" si="1"/>
        <v>-54.9</v>
      </c>
      <c r="T40" s="35">
        <v>0</v>
      </c>
    </row>
    <row r="41" spans="1:20" ht="12.75" customHeight="1">
      <c r="A41" s="17" t="s">
        <v>51</v>
      </c>
      <c r="B41" s="18">
        <v>10</v>
      </c>
      <c r="C41" s="19" t="s">
        <v>52</v>
      </c>
      <c r="D41" s="20">
        <v>6281000</v>
      </c>
      <c r="E41" s="20">
        <v>6281000</v>
      </c>
      <c r="F41" s="20"/>
      <c r="G41" s="20"/>
      <c r="H41" s="20"/>
      <c r="I41" s="21">
        <f>I42+I45</f>
        <v>2845577.65</v>
      </c>
      <c r="J41" s="21">
        <f aca="true" t="shared" si="7" ref="J41:S41">J42+J45</f>
        <v>0</v>
      </c>
      <c r="K41" s="21">
        <f t="shared" si="7"/>
        <v>0</v>
      </c>
      <c r="L41" s="21">
        <f t="shared" si="7"/>
        <v>0</v>
      </c>
      <c r="M41" s="21">
        <f t="shared" si="7"/>
        <v>0</v>
      </c>
      <c r="N41" s="21">
        <f t="shared" si="7"/>
        <v>0</v>
      </c>
      <c r="O41" s="21">
        <f t="shared" si="7"/>
        <v>0</v>
      </c>
      <c r="P41" s="21">
        <f t="shared" si="7"/>
        <v>0</v>
      </c>
      <c r="Q41" s="21">
        <f>Q42+Q45</f>
        <v>2241529.0100000002</v>
      </c>
      <c r="R41" s="21">
        <f t="shared" si="7"/>
        <v>4941420.96</v>
      </c>
      <c r="S41" s="21">
        <f t="shared" si="7"/>
        <v>-604048.6399999998</v>
      </c>
      <c r="T41" s="23">
        <f>Q41/I41*100</f>
        <v>78.7723719294745</v>
      </c>
    </row>
    <row r="42" spans="1:20" ht="12.75">
      <c r="A42" s="30" t="s">
        <v>53</v>
      </c>
      <c r="B42" s="31">
        <v>10</v>
      </c>
      <c r="C42" s="32" t="s">
        <v>54</v>
      </c>
      <c r="D42" s="33">
        <v>369000</v>
      </c>
      <c r="E42" s="33">
        <v>369000</v>
      </c>
      <c r="F42" s="33"/>
      <c r="G42" s="33"/>
      <c r="H42" s="33"/>
      <c r="I42" s="108">
        <f>I43+I44</f>
        <v>147666.42</v>
      </c>
      <c r="J42" s="108"/>
      <c r="K42" s="108"/>
      <c r="L42" s="108"/>
      <c r="M42" s="108"/>
      <c r="N42" s="108"/>
      <c r="O42" s="108"/>
      <c r="P42" s="108"/>
      <c r="Q42" s="108">
        <f>Q43+Q44</f>
        <v>88892.04</v>
      </c>
      <c r="R42" s="109">
        <f>R43</f>
        <v>221026.77</v>
      </c>
      <c r="S42" s="108">
        <f>S43</f>
        <v>-58774.380000000005</v>
      </c>
      <c r="T42" s="109">
        <f>Q42/I42*100</f>
        <v>60.1978703079549</v>
      </c>
    </row>
    <row r="43" spans="1:20" ht="51">
      <c r="A43" s="30" t="s">
        <v>55</v>
      </c>
      <c r="B43" s="31">
        <v>10</v>
      </c>
      <c r="C43" s="32" t="s">
        <v>56</v>
      </c>
      <c r="D43" s="33">
        <v>369000</v>
      </c>
      <c r="E43" s="33">
        <v>369000</v>
      </c>
      <c r="F43" s="33"/>
      <c r="G43" s="33"/>
      <c r="H43" s="33"/>
      <c r="I43" s="108">
        <v>137600</v>
      </c>
      <c r="J43" s="108"/>
      <c r="K43" s="108"/>
      <c r="L43" s="108"/>
      <c r="M43" s="108"/>
      <c r="N43" s="108"/>
      <c r="O43" s="108"/>
      <c r="P43" s="108"/>
      <c r="Q43" s="108">
        <v>78825.62</v>
      </c>
      <c r="R43" s="109">
        <v>221026.77</v>
      </c>
      <c r="S43" s="108">
        <f>Q43-I43</f>
        <v>-58774.380000000005</v>
      </c>
      <c r="T43" s="109">
        <f>Q43/I43*100</f>
        <v>57.28606104651163</v>
      </c>
    </row>
    <row r="44" spans="1:20" ht="63.75">
      <c r="A44" s="30" t="s">
        <v>329</v>
      </c>
      <c r="B44" s="73"/>
      <c r="C44" s="32" t="s">
        <v>330</v>
      </c>
      <c r="D44" s="75"/>
      <c r="E44" s="75"/>
      <c r="F44" s="75"/>
      <c r="G44" s="75"/>
      <c r="H44" s="75"/>
      <c r="I44" s="103">
        <v>10066.42</v>
      </c>
      <c r="J44" s="103"/>
      <c r="K44" s="103"/>
      <c r="L44" s="103"/>
      <c r="M44" s="103"/>
      <c r="N44" s="103"/>
      <c r="O44" s="103"/>
      <c r="P44" s="103"/>
      <c r="Q44" s="103">
        <v>10066.42</v>
      </c>
      <c r="R44" s="110"/>
      <c r="S44" s="108">
        <f>Q44-I44</f>
        <v>0</v>
      </c>
      <c r="T44" s="109">
        <f>Q44/I44*100</f>
        <v>100</v>
      </c>
    </row>
    <row r="45" spans="1:20" ht="12.75">
      <c r="A45" s="72" t="s">
        <v>57</v>
      </c>
      <c r="B45" s="73">
        <v>10</v>
      </c>
      <c r="C45" s="74" t="s">
        <v>58</v>
      </c>
      <c r="D45" s="75">
        <v>5912000</v>
      </c>
      <c r="E45" s="75">
        <v>5912000</v>
      </c>
      <c r="F45" s="75"/>
      <c r="G45" s="75"/>
      <c r="H45" s="75"/>
      <c r="I45" s="103">
        <f>I49+I56+I54+I55+I58</f>
        <v>2697911.23</v>
      </c>
      <c r="J45" s="103"/>
      <c r="K45" s="103"/>
      <c r="L45" s="103"/>
      <c r="M45" s="103"/>
      <c r="N45" s="103"/>
      <c r="O45" s="103"/>
      <c r="P45" s="103"/>
      <c r="Q45" s="103">
        <f>Q46+Q49+Q55+Q56+Q58+Q57+Q54</f>
        <v>2152636.97</v>
      </c>
      <c r="R45" s="110">
        <v>4720394.19</v>
      </c>
      <c r="S45" s="103">
        <f>Q45-I45</f>
        <v>-545274.2599999998</v>
      </c>
      <c r="T45" s="110">
        <f>Q45/I45*100</f>
        <v>79.78902144975319</v>
      </c>
    </row>
    <row r="46" spans="1:20" ht="51">
      <c r="A46" s="82" t="s">
        <v>59</v>
      </c>
      <c r="B46" s="83">
        <v>10</v>
      </c>
      <c r="C46" s="84" t="s">
        <v>60</v>
      </c>
      <c r="D46" s="85">
        <v>559000</v>
      </c>
      <c r="E46" s="85">
        <v>559000</v>
      </c>
      <c r="F46" s="85"/>
      <c r="G46" s="85"/>
      <c r="H46" s="85"/>
      <c r="I46" s="106">
        <f>I48</f>
        <v>0</v>
      </c>
      <c r="J46" s="106"/>
      <c r="K46" s="106"/>
      <c r="L46" s="106"/>
      <c r="M46" s="106"/>
      <c r="N46" s="106"/>
      <c r="O46" s="106"/>
      <c r="P46" s="106"/>
      <c r="Q46" s="106">
        <f>Q48</f>
        <v>0</v>
      </c>
      <c r="R46" s="106">
        <f>R48</f>
        <v>2901738.8</v>
      </c>
      <c r="S46" s="106">
        <f>S48</f>
        <v>0</v>
      </c>
      <c r="T46" s="107">
        <v>0</v>
      </c>
    </row>
    <row r="47" spans="1:20" ht="76.5" hidden="1">
      <c r="A47" s="82" t="s">
        <v>61</v>
      </c>
      <c r="B47" s="83">
        <v>10</v>
      </c>
      <c r="C47" s="84" t="s">
        <v>62</v>
      </c>
      <c r="D47" s="85"/>
      <c r="E47" s="85"/>
      <c r="F47" s="85"/>
      <c r="G47" s="85"/>
      <c r="H47" s="85"/>
      <c r="I47" s="104"/>
      <c r="J47" s="104"/>
      <c r="K47" s="104"/>
      <c r="L47" s="104"/>
      <c r="M47" s="104"/>
      <c r="N47" s="104"/>
      <c r="O47" s="104"/>
      <c r="P47" s="104"/>
      <c r="Q47" s="104"/>
      <c r="R47" s="105"/>
      <c r="S47" s="105">
        <f aca="true" t="shared" si="8" ref="S47:S58">Q47-I47</f>
        <v>0</v>
      </c>
      <c r="T47" s="105" t="e">
        <f>Q47/I47*100</f>
        <v>#DIV/0!</v>
      </c>
    </row>
    <row r="48" spans="1:20" ht="76.5">
      <c r="A48" s="82" t="s">
        <v>63</v>
      </c>
      <c r="B48" s="83">
        <v>10</v>
      </c>
      <c r="C48" s="84" t="s">
        <v>64</v>
      </c>
      <c r="D48" s="85">
        <v>559000</v>
      </c>
      <c r="E48" s="85">
        <v>559000</v>
      </c>
      <c r="F48" s="85"/>
      <c r="G48" s="85"/>
      <c r="H48" s="85"/>
      <c r="I48" s="106">
        <v>0</v>
      </c>
      <c r="J48" s="106"/>
      <c r="K48" s="106"/>
      <c r="L48" s="106"/>
      <c r="M48" s="106"/>
      <c r="N48" s="106"/>
      <c r="O48" s="106"/>
      <c r="P48" s="106"/>
      <c r="Q48" s="106">
        <v>0</v>
      </c>
      <c r="R48" s="107">
        <v>2901738.8</v>
      </c>
      <c r="S48" s="106">
        <f t="shared" si="8"/>
        <v>0</v>
      </c>
      <c r="T48" s="107">
        <v>0</v>
      </c>
    </row>
    <row r="49" spans="1:20" ht="38.25">
      <c r="A49" s="86" t="s">
        <v>292</v>
      </c>
      <c r="B49" s="83">
        <v>10</v>
      </c>
      <c r="C49" s="84" t="s">
        <v>294</v>
      </c>
      <c r="D49" s="85">
        <v>310000</v>
      </c>
      <c r="E49" s="85">
        <v>310000</v>
      </c>
      <c r="F49" s="85"/>
      <c r="G49" s="85"/>
      <c r="H49" s="85"/>
      <c r="I49" s="106">
        <v>2605100</v>
      </c>
      <c r="J49" s="106"/>
      <c r="K49" s="106"/>
      <c r="L49" s="106"/>
      <c r="M49" s="106"/>
      <c r="N49" s="106"/>
      <c r="O49" s="106"/>
      <c r="P49" s="106"/>
      <c r="Q49" s="106">
        <v>1956299.06</v>
      </c>
      <c r="R49" s="107"/>
      <c r="S49" s="107">
        <f t="shared" si="8"/>
        <v>-648800.94</v>
      </c>
      <c r="T49" s="107">
        <f>Q49/I49*100</f>
        <v>75.09496986679974</v>
      </c>
    </row>
    <row r="50" spans="1:20" ht="38.25" hidden="1">
      <c r="A50" s="86" t="s">
        <v>292</v>
      </c>
      <c r="B50" s="83">
        <v>11</v>
      </c>
      <c r="C50" s="84" t="s">
        <v>297</v>
      </c>
      <c r="D50" s="85">
        <v>310000</v>
      </c>
      <c r="E50" s="85">
        <v>310000</v>
      </c>
      <c r="F50" s="85"/>
      <c r="G50" s="85"/>
      <c r="H50" s="85"/>
      <c r="I50" s="104">
        <v>2950000</v>
      </c>
      <c r="J50" s="104"/>
      <c r="K50" s="104"/>
      <c r="L50" s="104"/>
      <c r="M50" s="104"/>
      <c r="N50" s="104"/>
      <c r="O50" s="104"/>
      <c r="P50" s="104"/>
      <c r="Q50" s="104">
        <v>2698120</v>
      </c>
      <c r="R50" s="105"/>
      <c r="S50" s="105">
        <f>Q50-I50</f>
        <v>-251880</v>
      </c>
      <c r="T50" s="105">
        <f>Q50/I50*100</f>
        <v>91.46169491525423</v>
      </c>
    </row>
    <row r="51" spans="1:20" ht="38.25" hidden="1">
      <c r="A51" s="86" t="s">
        <v>292</v>
      </c>
      <c r="B51" s="83">
        <v>12</v>
      </c>
      <c r="C51" s="84" t="s">
        <v>298</v>
      </c>
      <c r="D51" s="85">
        <v>310000</v>
      </c>
      <c r="E51" s="85">
        <v>310000</v>
      </c>
      <c r="F51" s="85"/>
      <c r="G51" s="85"/>
      <c r="H51" s="85"/>
      <c r="I51" s="104">
        <v>2950000</v>
      </c>
      <c r="J51" s="104"/>
      <c r="K51" s="104"/>
      <c r="L51" s="104"/>
      <c r="M51" s="104"/>
      <c r="N51" s="104"/>
      <c r="O51" s="104"/>
      <c r="P51" s="104"/>
      <c r="Q51" s="104">
        <v>2698120</v>
      </c>
      <c r="R51" s="105"/>
      <c r="S51" s="105">
        <f>Q51-I51</f>
        <v>-251880</v>
      </c>
      <c r="T51" s="105">
        <f>Q51/I51*100</f>
        <v>91.46169491525423</v>
      </c>
    </row>
    <row r="52" spans="1:20" ht="38.25" hidden="1">
      <c r="A52" s="86" t="s">
        <v>292</v>
      </c>
      <c r="B52" s="83">
        <v>13</v>
      </c>
      <c r="C52" s="84" t="s">
        <v>299</v>
      </c>
      <c r="D52" s="85">
        <v>310000</v>
      </c>
      <c r="E52" s="85">
        <v>310000</v>
      </c>
      <c r="F52" s="85"/>
      <c r="G52" s="85"/>
      <c r="H52" s="85"/>
      <c r="I52" s="104">
        <v>2950000</v>
      </c>
      <c r="J52" s="104"/>
      <c r="K52" s="104"/>
      <c r="L52" s="104"/>
      <c r="M52" s="104"/>
      <c r="N52" s="104"/>
      <c r="O52" s="104"/>
      <c r="P52" s="104"/>
      <c r="Q52" s="104">
        <v>2698120</v>
      </c>
      <c r="R52" s="105"/>
      <c r="S52" s="105">
        <f>Q52-I52</f>
        <v>-251880</v>
      </c>
      <c r="T52" s="105">
        <f>Q52/I52*100</f>
        <v>91.46169491525423</v>
      </c>
    </row>
    <row r="53" spans="1:20" ht="38.25" hidden="1">
      <c r="A53" s="86" t="s">
        <v>292</v>
      </c>
      <c r="B53" s="83">
        <v>14</v>
      </c>
      <c r="C53" s="84" t="s">
        <v>300</v>
      </c>
      <c r="D53" s="85">
        <v>310000</v>
      </c>
      <c r="E53" s="85">
        <v>310000</v>
      </c>
      <c r="F53" s="85"/>
      <c r="G53" s="85"/>
      <c r="H53" s="85"/>
      <c r="I53" s="104">
        <v>2950000</v>
      </c>
      <c r="J53" s="104"/>
      <c r="K53" s="104"/>
      <c r="L53" s="104"/>
      <c r="M53" s="104"/>
      <c r="N53" s="104"/>
      <c r="O53" s="104"/>
      <c r="P53" s="104"/>
      <c r="Q53" s="104">
        <v>2698120</v>
      </c>
      <c r="R53" s="105"/>
      <c r="S53" s="105">
        <f>Q53-I53</f>
        <v>-251880</v>
      </c>
      <c r="T53" s="105">
        <f>Q53/I53*100</f>
        <v>91.46169491525423</v>
      </c>
    </row>
    <row r="54" spans="1:20" ht="38.25">
      <c r="A54" s="86" t="s">
        <v>292</v>
      </c>
      <c r="B54" s="83">
        <v>15</v>
      </c>
      <c r="C54" s="84" t="s">
        <v>306</v>
      </c>
      <c r="D54" s="85">
        <v>310000</v>
      </c>
      <c r="E54" s="85">
        <v>310000</v>
      </c>
      <c r="F54" s="85"/>
      <c r="G54" s="85"/>
      <c r="H54" s="85"/>
      <c r="I54" s="106">
        <v>388.38</v>
      </c>
      <c r="J54" s="106"/>
      <c r="K54" s="106"/>
      <c r="L54" s="106"/>
      <c r="M54" s="106"/>
      <c r="N54" s="106"/>
      <c r="O54" s="106"/>
      <c r="P54" s="106"/>
      <c r="Q54" s="106">
        <v>388.38</v>
      </c>
      <c r="R54" s="107"/>
      <c r="S54" s="107">
        <f>Q54-I54</f>
        <v>0</v>
      </c>
      <c r="T54" s="107">
        <v>0</v>
      </c>
    </row>
    <row r="55" spans="1:20" ht="69" customHeight="1">
      <c r="A55" s="86" t="s">
        <v>292</v>
      </c>
      <c r="B55" s="83"/>
      <c r="C55" s="84" t="s">
        <v>301</v>
      </c>
      <c r="D55" s="85"/>
      <c r="E55" s="85"/>
      <c r="F55" s="85"/>
      <c r="G55" s="85"/>
      <c r="H55" s="85"/>
      <c r="I55" s="106">
        <v>3028.98</v>
      </c>
      <c r="J55" s="106"/>
      <c r="K55" s="106"/>
      <c r="L55" s="106"/>
      <c r="M55" s="106"/>
      <c r="N55" s="106"/>
      <c r="O55" s="106"/>
      <c r="P55" s="106"/>
      <c r="Q55" s="106">
        <v>3028.98</v>
      </c>
      <c r="R55" s="107"/>
      <c r="S55" s="107">
        <f t="shared" si="8"/>
        <v>0</v>
      </c>
      <c r="T55" s="107">
        <v>0</v>
      </c>
    </row>
    <row r="56" spans="1:20" ht="57.75" customHeight="1">
      <c r="A56" s="86" t="s">
        <v>293</v>
      </c>
      <c r="B56" s="83"/>
      <c r="C56" s="84" t="s">
        <v>295</v>
      </c>
      <c r="D56" s="85"/>
      <c r="E56" s="85"/>
      <c r="F56" s="85"/>
      <c r="G56" s="85"/>
      <c r="H56" s="85"/>
      <c r="I56" s="106">
        <v>85925.13</v>
      </c>
      <c r="J56" s="106"/>
      <c r="K56" s="106"/>
      <c r="L56" s="106"/>
      <c r="M56" s="106"/>
      <c r="N56" s="106"/>
      <c r="O56" s="106"/>
      <c r="P56" s="106"/>
      <c r="Q56" s="106">
        <v>189451.81</v>
      </c>
      <c r="R56" s="107"/>
      <c r="S56" s="107">
        <f t="shared" si="8"/>
        <v>103526.68</v>
      </c>
      <c r="T56" s="107">
        <f>Q56/I56*100</f>
        <v>220.48475224884734</v>
      </c>
    </row>
    <row r="57" spans="1:20" ht="57.75" customHeight="1">
      <c r="A57" s="86" t="s">
        <v>293</v>
      </c>
      <c r="B57" s="83"/>
      <c r="C57" s="84" t="s">
        <v>304</v>
      </c>
      <c r="D57" s="85"/>
      <c r="E57" s="85"/>
      <c r="F57" s="85"/>
      <c r="G57" s="85"/>
      <c r="H57" s="85"/>
      <c r="I57" s="106">
        <v>0</v>
      </c>
      <c r="J57" s="106"/>
      <c r="K57" s="106"/>
      <c r="L57" s="106"/>
      <c r="M57" s="106"/>
      <c r="N57" s="106"/>
      <c r="O57" s="106"/>
      <c r="P57" s="106"/>
      <c r="Q57" s="106">
        <v>0</v>
      </c>
      <c r="R57" s="107"/>
      <c r="S57" s="107">
        <f t="shared" si="8"/>
        <v>0</v>
      </c>
      <c r="T57" s="107">
        <v>0</v>
      </c>
    </row>
    <row r="58" spans="1:20" ht="57.75" customHeight="1">
      <c r="A58" s="86" t="s">
        <v>293</v>
      </c>
      <c r="B58" s="83"/>
      <c r="C58" s="84" t="s">
        <v>296</v>
      </c>
      <c r="D58" s="85"/>
      <c r="E58" s="85"/>
      <c r="F58" s="85"/>
      <c r="G58" s="85"/>
      <c r="H58" s="85"/>
      <c r="I58" s="106">
        <v>3468.74</v>
      </c>
      <c r="J58" s="106"/>
      <c r="K58" s="106"/>
      <c r="L58" s="106"/>
      <c r="M58" s="106"/>
      <c r="N58" s="106"/>
      <c r="O58" s="106"/>
      <c r="P58" s="106"/>
      <c r="Q58" s="106">
        <v>3468.74</v>
      </c>
      <c r="R58" s="107"/>
      <c r="S58" s="107">
        <f t="shared" si="8"/>
        <v>0</v>
      </c>
      <c r="T58" s="107">
        <v>0</v>
      </c>
    </row>
    <row r="59" spans="1:20" ht="33.75" hidden="1">
      <c r="A59" s="76" t="s">
        <v>65</v>
      </c>
      <c r="B59" s="77">
        <v>10</v>
      </c>
      <c r="C59" s="78" t="s">
        <v>66</v>
      </c>
      <c r="D59" s="79">
        <v>581000</v>
      </c>
      <c r="E59" s="79">
        <v>581000</v>
      </c>
      <c r="F59" s="79"/>
      <c r="G59" s="79"/>
      <c r="H59" s="79"/>
      <c r="I59" s="80">
        <f>I70</f>
        <v>0</v>
      </c>
      <c r="J59" s="80"/>
      <c r="K59" s="80"/>
      <c r="L59" s="80"/>
      <c r="M59" s="80"/>
      <c r="N59" s="80"/>
      <c r="O59" s="80"/>
      <c r="P59" s="80"/>
      <c r="Q59" s="80">
        <f>Q70</f>
        <v>0</v>
      </c>
      <c r="R59" s="80">
        <f>R70</f>
        <v>-61718.55</v>
      </c>
      <c r="S59" s="80">
        <f>S70</f>
        <v>0</v>
      </c>
      <c r="T59" s="81"/>
    </row>
    <row r="60" spans="1:20" ht="38.25" hidden="1">
      <c r="A60" s="30" t="s">
        <v>67</v>
      </c>
      <c r="B60" s="31">
        <v>10</v>
      </c>
      <c r="C60" s="32" t="s">
        <v>68</v>
      </c>
      <c r="D60" s="33"/>
      <c r="E60" s="33"/>
      <c r="F60" s="33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5"/>
      <c r="S60" s="35">
        <f aca="true" t="shared" si="9" ref="S60:S69">Q60-I60</f>
        <v>0</v>
      </c>
      <c r="T60" s="35">
        <v>0</v>
      </c>
    </row>
    <row r="61" spans="1:20" ht="51" hidden="1">
      <c r="A61" s="30" t="s">
        <v>69</v>
      </c>
      <c r="B61" s="31">
        <v>10</v>
      </c>
      <c r="C61" s="32" t="s">
        <v>70</v>
      </c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>
        <f t="shared" si="9"/>
        <v>0</v>
      </c>
      <c r="T61" s="35">
        <v>0</v>
      </c>
    </row>
    <row r="62" spans="1:20" ht="25.5" hidden="1">
      <c r="A62" s="30" t="s">
        <v>71</v>
      </c>
      <c r="B62" s="31">
        <v>10</v>
      </c>
      <c r="C62" s="32" t="s">
        <v>72</v>
      </c>
      <c r="D62" s="33">
        <v>459000</v>
      </c>
      <c r="E62" s="33">
        <v>459000</v>
      </c>
      <c r="F62" s="33"/>
      <c r="G62" s="33"/>
      <c r="H62" s="33"/>
      <c r="I62" s="34"/>
      <c r="J62" s="34"/>
      <c r="K62" s="34"/>
      <c r="L62" s="34"/>
      <c r="M62" s="34"/>
      <c r="N62" s="34"/>
      <c r="O62" s="34"/>
      <c r="P62" s="34"/>
      <c r="Q62" s="34"/>
      <c r="R62" s="35"/>
      <c r="S62" s="35">
        <f t="shared" si="9"/>
        <v>0</v>
      </c>
      <c r="T62" s="35" t="e">
        <f>Q62/I62*100</f>
        <v>#DIV/0!</v>
      </c>
    </row>
    <row r="63" spans="1:20" ht="25.5" hidden="1">
      <c r="A63" s="30" t="s">
        <v>73</v>
      </c>
      <c r="B63" s="31">
        <v>10</v>
      </c>
      <c r="C63" s="32" t="s">
        <v>74</v>
      </c>
      <c r="D63" s="33">
        <v>459000</v>
      </c>
      <c r="E63" s="33">
        <v>459000</v>
      </c>
      <c r="F63" s="33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>
        <f t="shared" si="9"/>
        <v>0</v>
      </c>
      <c r="T63" s="35" t="e">
        <f>Q63/I63*100</f>
        <v>#DIV/0!</v>
      </c>
    </row>
    <row r="64" spans="1:20" ht="38.25" hidden="1">
      <c r="A64" s="30" t="s">
        <v>75</v>
      </c>
      <c r="B64" s="31">
        <v>10</v>
      </c>
      <c r="C64" s="32" t="s">
        <v>76</v>
      </c>
      <c r="D64" s="33">
        <v>459000</v>
      </c>
      <c r="E64" s="33">
        <v>459000</v>
      </c>
      <c r="F64" s="33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5">
        <f t="shared" si="9"/>
        <v>0</v>
      </c>
      <c r="T64" s="35" t="e">
        <f>Q64/I64*100</f>
        <v>#DIV/0!</v>
      </c>
    </row>
    <row r="65" spans="1:20" ht="12.75" hidden="1">
      <c r="A65" s="30" t="s">
        <v>77</v>
      </c>
      <c r="B65" s="31">
        <v>10</v>
      </c>
      <c r="C65" s="32" t="s">
        <v>78</v>
      </c>
      <c r="D65" s="33"/>
      <c r="E65" s="33"/>
      <c r="F65" s="33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>
        <f t="shared" si="9"/>
        <v>0</v>
      </c>
      <c r="T65" s="35">
        <v>0</v>
      </c>
    </row>
    <row r="66" spans="1:20" ht="25.5" hidden="1">
      <c r="A66" s="30" t="s">
        <v>79</v>
      </c>
      <c r="B66" s="31">
        <v>10</v>
      </c>
      <c r="C66" s="32" t="s">
        <v>80</v>
      </c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5">
        <f t="shared" si="9"/>
        <v>0</v>
      </c>
      <c r="T66" s="35">
        <v>0</v>
      </c>
    </row>
    <row r="67" spans="1:20" ht="38.25" hidden="1">
      <c r="A67" s="30" t="s">
        <v>81</v>
      </c>
      <c r="B67" s="31">
        <v>10</v>
      </c>
      <c r="C67" s="32" t="s">
        <v>82</v>
      </c>
      <c r="D67" s="33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5">
        <f t="shared" si="9"/>
        <v>0</v>
      </c>
      <c r="T67" s="35">
        <v>0</v>
      </c>
    </row>
    <row r="68" spans="1:20" ht="25.5" hidden="1">
      <c r="A68" s="30" t="s">
        <v>83</v>
      </c>
      <c r="B68" s="31">
        <v>10</v>
      </c>
      <c r="C68" s="32" t="s">
        <v>84</v>
      </c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5">
        <f t="shared" si="9"/>
        <v>0</v>
      </c>
      <c r="T68" s="35">
        <v>0</v>
      </c>
    </row>
    <row r="69" spans="1:20" ht="51" hidden="1">
      <c r="A69" s="30" t="s">
        <v>85</v>
      </c>
      <c r="B69" s="31">
        <v>10</v>
      </c>
      <c r="C69" s="32" t="s">
        <v>86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5">
        <f t="shared" si="9"/>
        <v>0</v>
      </c>
      <c r="T69" s="35">
        <v>0</v>
      </c>
    </row>
    <row r="70" spans="1:20" ht="12.75" hidden="1">
      <c r="A70" s="30" t="s">
        <v>87</v>
      </c>
      <c r="B70" s="31">
        <v>10</v>
      </c>
      <c r="C70" s="32" t="s">
        <v>88</v>
      </c>
      <c r="D70" s="33">
        <v>122000</v>
      </c>
      <c r="E70" s="33">
        <v>122000</v>
      </c>
      <c r="F70" s="33"/>
      <c r="G70" s="33"/>
      <c r="H70" s="33"/>
      <c r="I70" s="34">
        <f>I71</f>
        <v>0</v>
      </c>
      <c r="J70" s="34"/>
      <c r="K70" s="34"/>
      <c r="L70" s="34"/>
      <c r="M70" s="34"/>
      <c r="N70" s="34"/>
      <c r="O70" s="34"/>
      <c r="P70" s="34"/>
      <c r="Q70" s="34">
        <v>0</v>
      </c>
      <c r="R70" s="34">
        <f>R71</f>
        <v>-61718.55</v>
      </c>
      <c r="S70" s="34">
        <f>S71</f>
        <v>0</v>
      </c>
      <c r="T70" s="35">
        <v>0</v>
      </c>
    </row>
    <row r="71" spans="1:20" ht="24.75" customHeight="1" hidden="1">
      <c r="A71" s="30" t="s">
        <v>89</v>
      </c>
      <c r="B71" s="31">
        <v>10</v>
      </c>
      <c r="C71" s="32" t="s">
        <v>90</v>
      </c>
      <c r="D71" s="33">
        <v>122000</v>
      </c>
      <c r="E71" s="33">
        <v>122000</v>
      </c>
      <c r="F71" s="33"/>
      <c r="G71" s="33"/>
      <c r="H71" s="33"/>
      <c r="I71" s="34">
        <f>I73</f>
        <v>0</v>
      </c>
      <c r="J71" s="34"/>
      <c r="K71" s="34"/>
      <c r="L71" s="34"/>
      <c r="M71" s="34"/>
      <c r="N71" s="34"/>
      <c r="O71" s="34"/>
      <c r="P71" s="34"/>
      <c r="Q71" s="34">
        <v>0</v>
      </c>
      <c r="R71" s="34">
        <f>R73</f>
        <v>-61718.55</v>
      </c>
      <c r="S71" s="34">
        <f>S73</f>
        <v>0</v>
      </c>
      <c r="T71" s="35">
        <v>0</v>
      </c>
    </row>
    <row r="72" spans="1:20" ht="38.25" hidden="1">
      <c r="A72" s="30" t="s">
        <v>91</v>
      </c>
      <c r="B72" s="31">
        <v>10</v>
      </c>
      <c r="C72" s="32" t="s">
        <v>92</v>
      </c>
      <c r="D72" s="33"/>
      <c r="E72" s="33"/>
      <c r="F72" s="33"/>
      <c r="G72" s="33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5"/>
      <c r="S72" s="35">
        <f aca="true" t="shared" si="10" ref="S72:S82">Q72-I72</f>
        <v>0</v>
      </c>
      <c r="T72" s="35" t="e">
        <f>Q72/I72*100</f>
        <v>#DIV/0!</v>
      </c>
    </row>
    <row r="73" spans="1:20" ht="34.5" customHeight="1" hidden="1">
      <c r="A73" s="30" t="s">
        <v>93</v>
      </c>
      <c r="B73" s="31">
        <v>10</v>
      </c>
      <c r="C73" s="32" t="s">
        <v>94</v>
      </c>
      <c r="D73" s="33">
        <v>122000</v>
      </c>
      <c r="E73" s="33">
        <v>122000</v>
      </c>
      <c r="F73" s="33"/>
      <c r="G73" s="33"/>
      <c r="H73" s="33"/>
      <c r="I73" s="34">
        <v>0</v>
      </c>
      <c r="J73" s="34"/>
      <c r="K73" s="34"/>
      <c r="L73" s="34"/>
      <c r="M73" s="34"/>
      <c r="N73" s="34"/>
      <c r="O73" s="34"/>
      <c r="P73" s="34"/>
      <c r="Q73" s="34">
        <v>0</v>
      </c>
      <c r="R73" s="35">
        <v>-61718.55</v>
      </c>
      <c r="S73" s="34">
        <f t="shared" si="10"/>
        <v>0</v>
      </c>
      <c r="T73" s="35">
        <v>0</v>
      </c>
    </row>
    <row r="74" spans="1:20" ht="27.75" customHeight="1" hidden="1">
      <c r="A74" s="30" t="s">
        <v>95</v>
      </c>
      <c r="B74" s="31">
        <v>10</v>
      </c>
      <c r="C74" s="32" t="s">
        <v>96</v>
      </c>
      <c r="D74" s="33"/>
      <c r="E74" s="33"/>
      <c r="F74" s="33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5">
        <f t="shared" si="10"/>
        <v>0</v>
      </c>
      <c r="T74" s="35">
        <v>0</v>
      </c>
    </row>
    <row r="75" spans="1:20" ht="12.75" hidden="1">
      <c r="A75" s="30" t="s">
        <v>97</v>
      </c>
      <c r="B75" s="31">
        <v>10</v>
      </c>
      <c r="C75" s="32" t="s">
        <v>98</v>
      </c>
      <c r="D75" s="33"/>
      <c r="E75" s="33"/>
      <c r="F75" s="33"/>
      <c r="G75" s="33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5">
        <f t="shared" si="10"/>
        <v>0</v>
      </c>
      <c r="T75" s="35">
        <v>0</v>
      </c>
    </row>
    <row r="76" spans="1:20" ht="25.5" hidden="1">
      <c r="A76" s="30" t="s">
        <v>99</v>
      </c>
      <c r="B76" s="31">
        <v>10</v>
      </c>
      <c r="C76" s="32" t="s">
        <v>100</v>
      </c>
      <c r="D76" s="33"/>
      <c r="E76" s="33"/>
      <c r="F76" s="33"/>
      <c r="G76" s="33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5">
        <f t="shared" si="10"/>
        <v>0</v>
      </c>
      <c r="T76" s="35">
        <v>0</v>
      </c>
    </row>
    <row r="77" spans="1:20" ht="12.75" hidden="1">
      <c r="A77" s="30" t="s">
        <v>101</v>
      </c>
      <c r="B77" s="31">
        <v>10</v>
      </c>
      <c r="C77" s="32" t="s">
        <v>102</v>
      </c>
      <c r="D77" s="33"/>
      <c r="E77" s="33"/>
      <c r="F77" s="33"/>
      <c r="G77" s="33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35">
        <f t="shared" si="10"/>
        <v>0</v>
      </c>
      <c r="T77" s="35">
        <v>0</v>
      </c>
    </row>
    <row r="78" spans="1:20" ht="25.5" hidden="1">
      <c r="A78" s="30" t="s">
        <v>103</v>
      </c>
      <c r="B78" s="31">
        <v>10</v>
      </c>
      <c r="C78" s="32" t="s">
        <v>104</v>
      </c>
      <c r="D78" s="33"/>
      <c r="E78" s="33"/>
      <c r="F78" s="33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5">
        <f t="shared" si="10"/>
        <v>0</v>
      </c>
      <c r="T78" s="35">
        <v>0</v>
      </c>
    </row>
    <row r="79" spans="1:20" ht="51" hidden="1">
      <c r="A79" s="30" t="s">
        <v>105</v>
      </c>
      <c r="B79" s="31">
        <v>10</v>
      </c>
      <c r="C79" s="32" t="s">
        <v>106</v>
      </c>
      <c r="D79" s="33"/>
      <c r="E79" s="33"/>
      <c r="F79" s="33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5">
        <f t="shared" si="10"/>
        <v>0</v>
      </c>
      <c r="T79" s="35">
        <v>0</v>
      </c>
    </row>
    <row r="80" spans="1:20" ht="76.5" hidden="1">
      <c r="A80" s="30" t="s">
        <v>107</v>
      </c>
      <c r="B80" s="31">
        <v>10</v>
      </c>
      <c r="C80" s="32" t="s">
        <v>108</v>
      </c>
      <c r="D80" s="33"/>
      <c r="E80" s="33"/>
      <c r="F80" s="33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5">
        <f t="shared" si="10"/>
        <v>0</v>
      </c>
      <c r="T80" s="35">
        <v>0</v>
      </c>
    </row>
    <row r="81" spans="1:20" ht="12.75" hidden="1">
      <c r="A81" s="30" t="s">
        <v>109</v>
      </c>
      <c r="B81" s="31">
        <v>10</v>
      </c>
      <c r="C81" s="32" t="s">
        <v>110</v>
      </c>
      <c r="D81" s="33"/>
      <c r="E81" s="33"/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5">
        <f t="shared" si="10"/>
        <v>0</v>
      </c>
      <c r="T81" s="35">
        <v>0</v>
      </c>
    </row>
    <row r="82" spans="1:20" ht="38.25" hidden="1">
      <c r="A82" s="30" t="s">
        <v>111</v>
      </c>
      <c r="B82" s="31">
        <v>10</v>
      </c>
      <c r="C82" s="32" t="s">
        <v>112</v>
      </c>
      <c r="D82" s="33"/>
      <c r="E82" s="33"/>
      <c r="F82" s="33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5">
        <f t="shared" si="10"/>
        <v>0</v>
      </c>
      <c r="T82" s="35">
        <v>0</v>
      </c>
    </row>
    <row r="83" spans="1:20" ht="38.25" customHeight="1">
      <c r="A83" s="17" t="s">
        <v>3</v>
      </c>
      <c r="B83" s="18">
        <v>10</v>
      </c>
      <c r="C83" s="19" t="s">
        <v>113</v>
      </c>
      <c r="D83" s="20">
        <v>21424000</v>
      </c>
      <c r="E83" s="20">
        <v>21424000</v>
      </c>
      <c r="F83" s="20"/>
      <c r="G83" s="20"/>
      <c r="H83" s="20"/>
      <c r="I83" s="21">
        <f aca="true" t="shared" si="11" ref="I83:S83">I84</f>
        <v>2459800</v>
      </c>
      <c r="J83" s="21">
        <f t="shared" si="11"/>
        <v>0</v>
      </c>
      <c r="K83" s="21">
        <f t="shared" si="11"/>
        <v>0</v>
      </c>
      <c r="L83" s="21">
        <f t="shared" si="11"/>
        <v>0</v>
      </c>
      <c r="M83" s="21">
        <f t="shared" si="11"/>
        <v>0</v>
      </c>
      <c r="N83" s="21">
        <f t="shared" si="11"/>
        <v>0</v>
      </c>
      <c r="O83" s="21">
        <f t="shared" si="11"/>
        <v>0</v>
      </c>
      <c r="P83" s="21">
        <f t="shared" si="11"/>
        <v>0</v>
      </c>
      <c r="Q83" s="21">
        <f t="shared" si="11"/>
        <v>1646729.1</v>
      </c>
      <c r="R83" s="21">
        <f t="shared" si="11"/>
        <v>7669234.42</v>
      </c>
      <c r="S83" s="21">
        <f t="shared" si="11"/>
        <v>-813070.8999999999</v>
      </c>
      <c r="T83" s="23">
        <f>Q83/I83*100</f>
        <v>66.94565005284983</v>
      </c>
    </row>
    <row r="84" spans="1:20" ht="50.25" customHeight="1">
      <c r="A84" s="30" t="s">
        <v>114</v>
      </c>
      <c r="B84" s="31">
        <v>10</v>
      </c>
      <c r="C84" s="32" t="s">
        <v>115</v>
      </c>
      <c r="D84" s="33">
        <v>21424000</v>
      </c>
      <c r="E84" s="33">
        <v>21424000</v>
      </c>
      <c r="F84" s="33"/>
      <c r="G84" s="33"/>
      <c r="H84" s="33"/>
      <c r="I84" s="34">
        <v>2459800</v>
      </c>
      <c r="J84" s="34">
        <f aca="true" t="shared" si="12" ref="J84:P84">J85+J87+J90</f>
        <v>0</v>
      </c>
      <c r="K84" s="34">
        <f t="shared" si="12"/>
        <v>0</v>
      </c>
      <c r="L84" s="34">
        <f t="shared" si="12"/>
        <v>0</v>
      </c>
      <c r="M84" s="34">
        <f t="shared" si="12"/>
        <v>0</v>
      </c>
      <c r="N84" s="34">
        <f t="shared" si="12"/>
        <v>0</v>
      </c>
      <c r="O84" s="34">
        <f t="shared" si="12"/>
        <v>0</v>
      </c>
      <c r="P84" s="34">
        <f t="shared" si="12"/>
        <v>0</v>
      </c>
      <c r="Q84" s="34">
        <v>1646729.1</v>
      </c>
      <c r="R84" s="35">
        <v>7669234.42</v>
      </c>
      <c r="S84" s="34">
        <f>Q84-I84</f>
        <v>-813070.8999999999</v>
      </c>
      <c r="T84" s="35">
        <f>Q84/I84*100</f>
        <v>66.94565005284983</v>
      </c>
    </row>
    <row r="85" spans="1:20" ht="76.5" hidden="1">
      <c r="A85" s="30" t="s">
        <v>116</v>
      </c>
      <c r="B85" s="31">
        <v>10</v>
      </c>
      <c r="C85" s="32" t="s">
        <v>117</v>
      </c>
      <c r="D85" s="33">
        <v>15183000</v>
      </c>
      <c r="E85" s="33">
        <v>15183000</v>
      </c>
      <c r="F85" s="33"/>
      <c r="G85" s="33"/>
      <c r="H85" s="33"/>
      <c r="I85" s="34">
        <f>I86</f>
        <v>0</v>
      </c>
      <c r="J85" s="34"/>
      <c r="K85" s="34"/>
      <c r="L85" s="34"/>
      <c r="M85" s="34"/>
      <c r="N85" s="34"/>
      <c r="O85" s="34"/>
      <c r="P85" s="34"/>
      <c r="Q85" s="34">
        <f>Q86</f>
        <v>0</v>
      </c>
      <c r="R85" s="34">
        <f>R86</f>
        <v>7470665.87</v>
      </c>
      <c r="S85" s="34">
        <f>S86</f>
        <v>0</v>
      </c>
      <c r="T85" s="35" t="e">
        <f aca="true" t="shared" si="13" ref="T85:T90">Q85/I85*100</f>
        <v>#DIV/0!</v>
      </c>
    </row>
    <row r="86" spans="1:20" ht="66.75" customHeight="1" hidden="1">
      <c r="A86" s="30" t="s">
        <v>116</v>
      </c>
      <c r="B86" s="31">
        <v>10</v>
      </c>
      <c r="C86" s="32" t="s">
        <v>118</v>
      </c>
      <c r="D86" s="33">
        <v>14994000</v>
      </c>
      <c r="E86" s="33">
        <v>14994000</v>
      </c>
      <c r="F86" s="33"/>
      <c r="G86" s="33"/>
      <c r="H86" s="33"/>
      <c r="I86" s="34">
        <v>0</v>
      </c>
      <c r="J86" s="34"/>
      <c r="K86" s="34"/>
      <c r="L86" s="34"/>
      <c r="M86" s="34"/>
      <c r="N86" s="34"/>
      <c r="O86" s="34"/>
      <c r="P86" s="34"/>
      <c r="Q86" s="34">
        <f>Q87</f>
        <v>0</v>
      </c>
      <c r="R86" s="35">
        <v>7470665.87</v>
      </c>
      <c r="S86" s="34">
        <f>Q86-I86</f>
        <v>0</v>
      </c>
      <c r="T86" s="35" t="e">
        <f t="shared" si="13"/>
        <v>#DIV/0!</v>
      </c>
    </row>
    <row r="87" spans="1:20" ht="58.5" customHeight="1" hidden="1">
      <c r="A87" s="30" t="s">
        <v>119</v>
      </c>
      <c r="B87" s="31">
        <v>10</v>
      </c>
      <c r="C87" s="32" t="s">
        <v>120</v>
      </c>
      <c r="D87" s="33">
        <v>14994000</v>
      </c>
      <c r="E87" s="33">
        <v>14994000</v>
      </c>
      <c r="F87" s="33"/>
      <c r="G87" s="33"/>
      <c r="H87" s="33"/>
      <c r="I87" s="34">
        <v>0</v>
      </c>
      <c r="J87" s="34"/>
      <c r="K87" s="34"/>
      <c r="L87" s="34"/>
      <c r="M87" s="34"/>
      <c r="N87" s="34"/>
      <c r="O87" s="34"/>
      <c r="P87" s="34"/>
      <c r="Q87" s="34">
        <v>0</v>
      </c>
      <c r="R87" s="35">
        <v>7470665.87</v>
      </c>
      <c r="S87" s="35">
        <f>Q87-I87</f>
        <v>0</v>
      </c>
      <c r="T87" s="35" t="e">
        <f t="shared" si="13"/>
        <v>#DIV/0!</v>
      </c>
    </row>
    <row r="88" spans="1:20" ht="60.75" customHeight="1" hidden="1">
      <c r="A88" s="30" t="s">
        <v>121</v>
      </c>
      <c r="B88" s="31">
        <v>10</v>
      </c>
      <c r="C88" s="32" t="s">
        <v>122</v>
      </c>
      <c r="D88" s="33">
        <v>189000</v>
      </c>
      <c r="E88" s="33">
        <v>189000</v>
      </c>
      <c r="F88" s="33"/>
      <c r="G88" s="33"/>
      <c r="H88" s="33"/>
      <c r="I88" s="34">
        <v>0</v>
      </c>
      <c r="J88" s="34"/>
      <c r="K88" s="34"/>
      <c r="L88" s="34"/>
      <c r="M88" s="34"/>
      <c r="N88" s="34"/>
      <c r="O88" s="34"/>
      <c r="P88" s="34"/>
      <c r="Q88" s="34">
        <v>0</v>
      </c>
      <c r="R88" s="35">
        <v>150066.57</v>
      </c>
      <c r="S88" s="35">
        <f>Q88-I88</f>
        <v>0</v>
      </c>
      <c r="T88" s="35" t="e">
        <f t="shared" si="13"/>
        <v>#DIV/0!</v>
      </c>
    </row>
    <row r="89" spans="1:20" ht="69.75" customHeight="1" hidden="1">
      <c r="A89" s="30" t="s">
        <v>123</v>
      </c>
      <c r="B89" s="31">
        <v>10</v>
      </c>
      <c r="C89" s="32" t="s">
        <v>124</v>
      </c>
      <c r="D89" s="33">
        <v>189000</v>
      </c>
      <c r="E89" s="33">
        <v>189000</v>
      </c>
      <c r="F89" s="33"/>
      <c r="G89" s="33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5">
        <v>150066.57</v>
      </c>
      <c r="S89" s="35">
        <f>Q89-I89</f>
        <v>0</v>
      </c>
      <c r="T89" s="35" t="e">
        <f t="shared" si="13"/>
        <v>#DIV/0!</v>
      </c>
    </row>
    <row r="90" spans="1:20" ht="121.5" customHeight="1">
      <c r="A90" s="30" t="s">
        <v>125</v>
      </c>
      <c r="B90" s="31">
        <v>10</v>
      </c>
      <c r="C90" s="32" t="s">
        <v>126</v>
      </c>
      <c r="D90" s="33">
        <v>6241000</v>
      </c>
      <c r="E90" s="33">
        <v>6241000</v>
      </c>
      <c r="F90" s="33"/>
      <c r="G90" s="33"/>
      <c r="H90" s="33"/>
      <c r="I90" s="34">
        <f>I91</f>
        <v>2459800</v>
      </c>
      <c r="J90" s="34"/>
      <c r="K90" s="34"/>
      <c r="L90" s="34"/>
      <c r="M90" s="34"/>
      <c r="N90" s="34"/>
      <c r="O90" s="34"/>
      <c r="P90" s="34"/>
      <c r="Q90" s="34">
        <f>Q91</f>
        <v>1646729.1</v>
      </c>
      <c r="R90" s="34">
        <f>R91</f>
        <v>48501.98</v>
      </c>
      <c r="S90" s="34">
        <f>S91</f>
        <v>-813070.8999999999</v>
      </c>
      <c r="T90" s="35">
        <f t="shared" si="13"/>
        <v>66.94565005284983</v>
      </c>
    </row>
    <row r="91" spans="1:20" ht="74.25" customHeight="1">
      <c r="A91" s="30" t="s">
        <v>127</v>
      </c>
      <c r="B91" s="31">
        <v>10</v>
      </c>
      <c r="C91" s="32" t="s">
        <v>128</v>
      </c>
      <c r="D91" s="33">
        <v>60000</v>
      </c>
      <c r="E91" s="33">
        <v>60000</v>
      </c>
      <c r="F91" s="33"/>
      <c r="G91" s="33"/>
      <c r="H91" s="33"/>
      <c r="I91" s="34">
        <v>2459800</v>
      </c>
      <c r="J91" s="34"/>
      <c r="K91" s="34"/>
      <c r="L91" s="34"/>
      <c r="M91" s="34"/>
      <c r="N91" s="34"/>
      <c r="O91" s="34"/>
      <c r="P91" s="34"/>
      <c r="Q91" s="34">
        <v>1646729.1</v>
      </c>
      <c r="R91" s="35">
        <v>48501.98</v>
      </c>
      <c r="S91" s="34">
        <f>Q91-I91</f>
        <v>-813070.8999999999</v>
      </c>
      <c r="T91" s="35">
        <f>Q91/I91*100</f>
        <v>66.94565005284983</v>
      </c>
    </row>
    <row r="92" spans="1:20" ht="25.5" hidden="1">
      <c r="A92" s="30" t="s">
        <v>129</v>
      </c>
      <c r="B92" s="31">
        <v>10</v>
      </c>
      <c r="C92" s="32" t="s">
        <v>130</v>
      </c>
      <c r="D92" s="33">
        <v>4575000</v>
      </c>
      <c r="E92" s="33">
        <v>4575000</v>
      </c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34">
        <f>Q92-I92</f>
        <v>0</v>
      </c>
      <c r="T92" s="35" t="e">
        <f>Q92/I92*100</f>
        <v>#DIV/0!</v>
      </c>
    </row>
    <row r="93" spans="1:20" ht="25.5" hidden="1">
      <c r="A93" s="30" t="s">
        <v>131</v>
      </c>
      <c r="B93" s="31">
        <v>10</v>
      </c>
      <c r="C93" s="32" t="s">
        <v>132</v>
      </c>
      <c r="D93" s="33">
        <v>4575000</v>
      </c>
      <c r="E93" s="33">
        <v>4575000</v>
      </c>
      <c r="F93" s="33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4">
        <f>Q93-I93</f>
        <v>0</v>
      </c>
      <c r="T93" s="35" t="e">
        <f>Q93/I93*100</f>
        <v>#DIV/0!</v>
      </c>
    </row>
    <row r="94" spans="1:20" ht="25.5" customHeight="1">
      <c r="A94" s="17" t="s">
        <v>133</v>
      </c>
      <c r="B94" s="18">
        <v>10</v>
      </c>
      <c r="C94" s="19" t="s">
        <v>134</v>
      </c>
      <c r="D94" s="20">
        <v>705000</v>
      </c>
      <c r="E94" s="20">
        <v>705000</v>
      </c>
      <c r="F94" s="20"/>
      <c r="G94" s="20"/>
      <c r="H94" s="20"/>
      <c r="I94" s="21">
        <f aca="true" t="shared" si="14" ref="I94:S94">I98</f>
        <v>100000</v>
      </c>
      <c r="J94" s="21">
        <f t="shared" si="14"/>
        <v>0</v>
      </c>
      <c r="K94" s="21">
        <f t="shared" si="14"/>
        <v>0</v>
      </c>
      <c r="L94" s="21">
        <f t="shared" si="14"/>
        <v>0</v>
      </c>
      <c r="M94" s="21">
        <f t="shared" si="14"/>
        <v>0</v>
      </c>
      <c r="N94" s="21">
        <f t="shared" si="14"/>
        <v>0</v>
      </c>
      <c r="O94" s="21">
        <f t="shared" si="14"/>
        <v>0</v>
      </c>
      <c r="P94" s="21">
        <f t="shared" si="14"/>
        <v>0</v>
      </c>
      <c r="Q94" s="21">
        <f t="shared" si="14"/>
        <v>215017.22</v>
      </c>
      <c r="R94" s="21">
        <f t="shared" si="14"/>
        <v>0</v>
      </c>
      <c r="S94" s="21">
        <f t="shared" si="14"/>
        <v>115017.22</v>
      </c>
      <c r="T94" s="36">
        <f>(Q94*100)/I94</f>
        <v>215.01722</v>
      </c>
    </row>
    <row r="95" spans="1:20" ht="12.75" hidden="1">
      <c r="A95" s="30" t="s">
        <v>135</v>
      </c>
      <c r="B95" s="31">
        <v>10</v>
      </c>
      <c r="C95" s="32" t="s">
        <v>136</v>
      </c>
      <c r="D95" s="33">
        <v>321000</v>
      </c>
      <c r="E95" s="33">
        <v>321000</v>
      </c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4">
        <f aca="true" t="shared" si="15" ref="S95:S100">Q95-I95</f>
        <v>0</v>
      </c>
      <c r="T95" s="35" t="e">
        <f aca="true" t="shared" si="16" ref="T95:T100">Q95/I95*100</f>
        <v>#DIV/0!</v>
      </c>
    </row>
    <row r="96" spans="1:20" ht="25.5" hidden="1">
      <c r="A96" s="30" t="s">
        <v>137</v>
      </c>
      <c r="B96" s="31">
        <v>10</v>
      </c>
      <c r="C96" s="32" t="s">
        <v>138</v>
      </c>
      <c r="D96" s="33">
        <v>321000</v>
      </c>
      <c r="E96" s="33">
        <v>321000</v>
      </c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4">
        <f t="shared" si="15"/>
        <v>0</v>
      </c>
      <c r="T96" s="35" t="e">
        <f t="shared" si="16"/>
        <v>#DIV/0!</v>
      </c>
    </row>
    <row r="97" spans="1:20" ht="51" hidden="1">
      <c r="A97" s="30" t="s">
        <v>139</v>
      </c>
      <c r="B97" s="31">
        <v>10</v>
      </c>
      <c r="C97" s="32" t="s">
        <v>140</v>
      </c>
      <c r="D97" s="33">
        <v>321000</v>
      </c>
      <c r="E97" s="33">
        <v>321000</v>
      </c>
      <c r="F97" s="33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4">
        <f t="shared" si="15"/>
        <v>0</v>
      </c>
      <c r="T97" s="35" t="e">
        <f t="shared" si="16"/>
        <v>#DIV/0!</v>
      </c>
    </row>
    <row r="98" spans="1:20" ht="25.5">
      <c r="A98" s="30" t="s">
        <v>141</v>
      </c>
      <c r="B98" s="31">
        <v>10</v>
      </c>
      <c r="C98" s="32" t="s">
        <v>142</v>
      </c>
      <c r="D98" s="33">
        <v>384000</v>
      </c>
      <c r="E98" s="33">
        <v>384000</v>
      </c>
      <c r="F98" s="33"/>
      <c r="G98" s="33"/>
      <c r="H98" s="33"/>
      <c r="I98" s="34">
        <v>100000</v>
      </c>
      <c r="J98" s="34">
        <f aca="true" t="shared" si="17" ref="J98:P98">J99</f>
        <v>0</v>
      </c>
      <c r="K98" s="34">
        <f t="shared" si="17"/>
        <v>0</v>
      </c>
      <c r="L98" s="34">
        <f t="shared" si="17"/>
        <v>0</v>
      </c>
      <c r="M98" s="34">
        <f t="shared" si="17"/>
        <v>0</v>
      </c>
      <c r="N98" s="34">
        <f t="shared" si="17"/>
        <v>0</v>
      </c>
      <c r="O98" s="34">
        <f t="shared" si="17"/>
        <v>0</v>
      </c>
      <c r="P98" s="34">
        <f t="shared" si="17"/>
        <v>0</v>
      </c>
      <c r="Q98" s="34">
        <v>215017.22</v>
      </c>
      <c r="R98" s="35"/>
      <c r="S98" s="34">
        <f t="shared" si="15"/>
        <v>115017.22</v>
      </c>
      <c r="T98" s="35">
        <f t="shared" si="16"/>
        <v>215.01722</v>
      </c>
    </row>
    <row r="99" spans="1:20" ht="51">
      <c r="A99" s="30" t="s">
        <v>143</v>
      </c>
      <c r="B99" s="31">
        <v>10</v>
      </c>
      <c r="C99" s="32" t="s">
        <v>302</v>
      </c>
      <c r="D99" s="33">
        <v>384000</v>
      </c>
      <c r="E99" s="33">
        <v>384000</v>
      </c>
      <c r="F99" s="33"/>
      <c r="G99" s="33"/>
      <c r="H99" s="33"/>
      <c r="I99" s="34">
        <v>100000</v>
      </c>
      <c r="J99" s="34"/>
      <c r="K99" s="34"/>
      <c r="L99" s="34"/>
      <c r="M99" s="34"/>
      <c r="N99" s="34"/>
      <c r="O99" s="34"/>
      <c r="P99" s="34"/>
      <c r="Q99" s="34">
        <v>215017.22</v>
      </c>
      <c r="R99" s="35"/>
      <c r="S99" s="34">
        <f t="shared" si="15"/>
        <v>115017.22</v>
      </c>
      <c r="T99" s="35">
        <f t="shared" si="16"/>
        <v>215.01722</v>
      </c>
    </row>
    <row r="100" spans="1:20" ht="27" customHeight="1">
      <c r="A100" s="17" t="s">
        <v>324</v>
      </c>
      <c r="B100" s="18">
        <v>10</v>
      </c>
      <c r="C100" s="19" t="s">
        <v>144</v>
      </c>
      <c r="D100" s="20">
        <v>8390000</v>
      </c>
      <c r="E100" s="20">
        <v>8390000</v>
      </c>
      <c r="F100" s="20"/>
      <c r="G100" s="20"/>
      <c r="H100" s="20"/>
      <c r="I100" s="21">
        <f>I101</f>
        <v>13007.1</v>
      </c>
      <c r="J100" s="21"/>
      <c r="K100" s="21"/>
      <c r="L100" s="21"/>
      <c r="M100" s="21"/>
      <c r="N100" s="21"/>
      <c r="O100" s="21"/>
      <c r="P100" s="21"/>
      <c r="Q100" s="21">
        <f>Q101</f>
        <v>13007.1</v>
      </c>
      <c r="R100" s="21" t="e">
        <f>#REF!</f>
        <v>#REF!</v>
      </c>
      <c r="S100" s="96">
        <f t="shared" si="15"/>
        <v>0</v>
      </c>
      <c r="T100" s="95">
        <f t="shared" si="16"/>
        <v>100</v>
      </c>
    </row>
    <row r="101" spans="1:20" ht="51">
      <c r="A101" s="30" t="s">
        <v>315</v>
      </c>
      <c r="B101" s="31">
        <v>10</v>
      </c>
      <c r="C101" s="32" t="s">
        <v>316</v>
      </c>
      <c r="D101" s="33">
        <v>8390000</v>
      </c>
      <c r="E101" s="33">
        <v>8390000</v>
      </c>
      <c r="F101" s="33"/>
      <c r="G101" s="33"/>
      <c r="H101" s="33"/>
      <c r="I101" s="34">
        <v>13007.1</v>
      </c>
      <c r="J101" s="34"/>
      <c r="K101" s="34"/>
      <c r="L101" s="34"/>
      <c r="M101" s="34"/>
      <c r="N101" s="34"/>
      <c r="O101" s="34"/>
      <c r="P101" s="34"/>
      <c r="Q101" s="34">
        <v>13007.1</v>
      </c>
      <c r="R101" s="35"/>
      <c r="S101" s="34">
        <f aca="true" t="shared" si="18" ref="S101:S122">Q101-I101</f>
        <v>0</v>
      </c>
      <c r="T101" s="35">
        <f aca="true" t="shared" si="19" ref="T101:T122">Q101/I101*100</f>
        <v>100</v>
      </c>
    </row>
    <row r="102" spans="1:20" ht="25.5">
      <c r="A102" s="66" t="s">
        <v>145</v>
      </c>
      <c r="B102" s="67">
        <v>10</v>
      </c>
      <c r="C102" s="68" t="s">
        <v>146</v>
      </c>
      <c r="D102" s="69">
        <v>1963000</v>
      </c>
      <c r="E102" s="69">
        <v>1963000</v>
      </c>
      <c r="F102" s="69"/>
      <c r="G102" s="69"/>
      <c r="H102" s="69"/>
      <c r="I102" s="70">
        <f>I103</f>
        <v>0</v>
      </c>
      <c r="J102" s="70"/>
      <c r="K102" s="70"/>
      <c r="L102" s="70"/>
      <c r="M102" s="70"/>
      <c r="N102" s="70"/>
      <c r="O102" s="70"/>
      <c r="P102" s="70"/>
      <c r="Q102" s="70">
        <f>Q103</f>
        <v>0</v>
      </c>
      <c r="R102" s="71"/>
      <c r="S102" s="71">
        <f t="shared" si="18"/>
        <v>0</v>
      </c>
      <c r="T102" s="71">
        <v>0</v>
      </c>
    </row>
    <row r="103" spans="1:20" ht="51">
      <c r="A103" s="30" t="s">
        <v>171</v>
      </c>
      <c r="B103" s="31">
        <v>10</v>
      </c>
      <c r="C103" s="32" t="s">
        <v>291</v>
      </c>
      <c r="D103" s="33"/>
      <c r="E103" s="33"/>
      <c r="F103" s="33"/>
      <c r="G103" s="33"/>
      <c r="H103" s="33"/>
      <c r="I103" s="34">
        <v>0</v>
      </c>
      <c r="J103" s="34"/>
      <c r="K103" s="34"/>
      <c r="L103" s="34"/>
      <c r="M103" s="34"/>
      <c r="N103" s="34"/>
      <c r="O103" s="34"/>
      <c r="P103" s="34"/>
      <c r="Q103" s="34">
        <v>0</v>
      </c>
      <c r="R103" s="35"/>
      <c r="S103" s="35">
        <f t="shared" si="18"/>
        <v>0</v>
      </c>
      <c r="T103" s="35">
        <v>0</v>
      </c>
    </row>
    <row r="104" spans="1:20" ht="76.5" hidden="1">
      <c r="A104" s="30" t="s">
        <v>147</v>
      </c>
      <c r="B104" s="31">
        <v>10</v>
      </c>
      <c r="C104" s="32" t="s">
        <v>148</v>
      </c>
      <c r="D104" s="33"/>
      <c r="E104" s="33"/>
      <c r="F104" s="33"/>
      <c r="G104" s="33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>
        <f t="shared" si="18"/>
        <v>0</v>
      </c>
      <c r="T104" s="35" t="e">
        <f t="shared" si="19"/>
        <v>#DIV/0!</v>
      </c>
    </row>
    <row r="105" spans="1:20" ht="63.75" hidden="1">
      <c r="A105" s="30" t="s">
        <v>149</v>
      </c>
      <c r="B105" s="31">
        <v>10</v>
      </c>
      <c r="C105" s="32" t="s">
        <v>150</v>
      </c>
      <c r="D105" s="33"/>
      <c r="E105" s="33"/>
      <c r="F105" s="33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>
        <f t="shared" si="18"/>
        <v>0</v>
      </c>
      <c r="T105" s="35" t="e">
        <f t="shared" si="19"/>
        <v>#DIV/0!</v>
      </c>
    </row>
    <row r="106" spans="1:20" ht="63.75" hidden="1">
      <c r="A106" s="30" t="s">
        <v>151</v>
      </c>
      <c r="B106" s="31">
        <v>10</v>
      </c>
      <c r="C106" s="32" t="s">
        <v>152</v>
      </c>
      <c r="D106" s="33"/>
      <c r="E106" s="33"/>
      <c r="F106" s="33"/>
      <c r="G106" s="33"/>
      <c r="H106" s="33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35">
        <f t="shared" si="18"/>
        <v>0</v>
      </c>
      <c r="T106" s="35" t="e">
        <f t="shared" si="19"/>
        <v>#DIV/0!</v>
      </c>
    </row>
    <row r="107" spans="1:20" ht="63.75" hidden="1">
      <c r="A107" s="30" t="s">
        <v>153</v>
      </c>
      <c r="B107" s="31">
        <v>10</v>
      </c>
      <c r="C107" s="32" t="s">
        <v>154</v>
      </c>
      <c r="D107" s="33"/>
      <c r="E107" s="33"/>
      <c r="F107" s="33"/>
      <c r="G107" s="33"/>
      <c r="H107" s="33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5">
        <f t="shared" si="18"/>
        <v>0</v>
      </c>
      <c r="T107" s="35" t="e">
        <f t="shared" si="19"/>
        <v>#DIV/0!</v>
      </c>
    </row>
    <row r="108" spans="1:20" ht="102" hidden="1">
      <c r="A108" s="30" t="s">
        <v>155</v>
      </c>
      <c r="B108" s="31">
        <v>10</v>
      </c>
      <c r="C108" s="32" t="s">
        <v>156</v>
      </c>
      <c r="D108" s="33"/>
      <c r="E108" s="33"/>
      <c r="F108" s="33"/>
      <c r="G108" s="33"/>
      <c r="H108" s="33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5">
        <f t="shared" si="18"/>
        <v>0</v>
      </c>
      <c r="T108" s="35" t="e">
        <f t="shared" si="19"/>
        <v>#DIV/0!</v>
      </c>
    </row>
    <row r="109" spans="1:20" ht="38.25" hidden="1">
      <c r="A109" s="30" t="s">
        <v>157</v>
      </c>
      <c r="B109" s="31">
        <v>10</v>
      </c>
      <c r="C109" s="32" t="s">
        <v>158</v>
      </c>
      <c r="D109" s="33"/>
      <c r="E109" s="33"/>
      <c r="F109" s="33"/>
      <c r="G109" s="33"/>
      <c r="H109" s="33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35">
        <f t="shared" si="18"/>
        <v>0</v>
      </c>
      <c r="T109" s="35" t="e">
        <f t="shared" si="19"/>
        <v>#DIV/0!</v>
      </c>
    </row>
    <row r="110" spans="1:20" ht="25.5" hidden="1">
      <c r="A110" s="30" t="s">
        <v>159</v>
      </c>
      <c r="B110" s="31">
        <v>10</v>
      </c>
      <c r="C110" s="32" t="s">
        <v>160</v>
      </c>
      <c r="D110" s="33"/>
      <c r="E110" s="33"/>
      <c r="F110" s="33"/>
      <c r="G110" s="33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5">
        <f t="shared" si="18"/>
        <v>0</v>
      </c>
      <c r="T110" s="35" t="e">
        <f t="shared" si="19"/>
        <v>#DIV/0!</v>
      </c>
    </row>
    <row r="111" spans="1:20" ht="25.5" hidden="1">
      <c r="A111" s="30" t="s">
        <v>161</v>
      </c>
      <c r="B111" s="31">
        <v>10</v>
      </c>
      <c r="C111" s="32" t="s">
        <v>162</v>
      </c>
      <c r="D111" s="33"/>
      <c r="E111" s="33"/>
      <c r="F111" s="33"/>
      <c r="G111" s="33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35">
        <f t="shared" si="18"/>
        <v>0</v>
      </c>
      <c r="T111" s="35" t="e">
        <f t="shared" si="19"/>
        <v>#DIV/0!</v>
      </c>
    </row>
    <row r="112" spans="1:20" ht="38.25" hidden="1">
      <c r="A112" s="30" t="s">
        <v>163</v>
      </c>
      <c r="B112" s="31">
        <v>10</v>
      </c>
      <c r="C112" s="32" t="s">
        <v>164</v>
      </c>
      <c r="D112" s="33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35">
        <f t="shared" si="18"/>
        <v>0</v>
      </c>
      <c r="T112" s="35" t="e">
        <f t="shared" si="19"/>
        <v>#DIV/0!</v>
      </c>
    </row>
    <row r="113" spans="1:20" ht="63.75" hidden="1">
      <c r="A113" s="30" t="s">
        <v>165</v>
      </c>
      <c r="B113" s="31">
        <v>10</v>
      </c>
      <c r="C113" s="32" t="s">
        <v>166</v>
      </c>
      <c r="D113" s="33"/>
      <c r="E113" s="33"/>
      <c r="F113" s="33"/>
      <c r="G113" s="33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5"/>
      <c r="S113" s="35">
        <f t="shared" si="18"/>
        <v>0</v>
      </c>
      <c r="T113" s="35" t="e">
        <f t="shared" si="19"/>
        <v>#DIV/0!</v>
      </c>
    </row>
    <row r="114" spans="1:20" ht="38.25" hidden="1">
      <c r="A114" s="30" t="s">
        <v>167</v>
      </c>
      <c r="B114" s="31">
        <v>10</v>
      </c>
      <c r="C114" s="32" t="s">
        <v>168</v>
      </c>
      <c r="D114" s="33">
        <v>1023000</v>
      </c>
      <c r="E114" s="33">
        <v>1023000</v>
      </c>
      <c r="F114" s="33"/>
      <c r="G114" s="33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>
        <f t="shared" si="18"/>
        <v>0</v>
      </c>
      <c r="T114" s="35" t="e">
        <f t="shared" si="19"/>
        <v>#DIV/0!</v>
      </c>
    </row>
    <row r="115" spans="1:20" ht="25.5" hidden="1">
      <c r="A115" s="30" t="s">
        <v>169</v>
      </c>
      <c r="B115" s="31">
        <v>10</v>
      </c>
      <c r="C115" s="32" t="s">
        <v>170</v>
      </c>
      <c r="D115" s="33">
        <v>940000</v>
      </c>
      <c r="E115" s="33">
        <v>940000</v>
      </c>
      <c r="F115" s="33"/>
      <c r="G115" s="33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35">
        <f t="shared" si="18"/>
        <v>0</v>
      </c>
      <c r="T115" s="35" t="e">
        <f t="shared" si="19"/>
        <v>#DIV/0!</v>
      </c>
    </row>
    <row r="116" spans="1:20" ht="51" hidden="1">
      <c r="A116" s="30" t="s">
        <v>171</v>
      </c>
      <c r="B116" s="31">
        <v>10</v>
      </c>
      <c r="C116" s="32" t="s">
        <v>172</v>
      </c>
      <c r="D116" s="33">
        <v>940000</v>
      </c>
      <c r="E116" s="33">
        <v>940000</v>
      </c>
      <c r="F116" s="33"/>
      <c r="G116" s="33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>
        <f t="shared" si="18"/>
        <v>0</v>
      </c>
      <c r="T116" s="35" t="e">
        <f t="shared" si="19"/>
        <v>#DIV/0!</v>
      </c>
    </row>
    <row r="117" spans="1:20" ht="13.5" customHeight="1">
      <c r="A117" s="37" t="s">
        <v>173</v>
      </c>
      <c r="B117" s="38">
        <v>10</v>
      </c>
      <c r="C117" s="39" t="s">
        <v>174</v>
      </c>
      <c r="D117" s="40">
        <v>60000</v>
      </c>
      <c r="E117" s="40">
        <v>60000</v>
      </c>
      <c r="F117" s="40"/>
      <c r="G117" s="40"/>
      <c r="H117" s="40"/>
      <c r="I117" s="41">
        <f aca="true" t="shared" si="20" ref="I117:P117">I121</f>
        <v>149000</v>
      </c>
      <c r="J117" s="41">
        <f t="shared" si="20"/>
        <v>0</v>
      </c>
      <c r="K117" s="41">
        <f t="shared" si="20"/>
        <v>0</v>
      </c>
      <c r="L117" s="41">
        <f t="shared" si="20"/>
        <v>0</v>
      </c>
      <c r="M117" s="41">
        <f t="shared" si="20"/>
        <v>0</v>
      </c>
      <c r="N117" s="41">
        <f t="shared" si="20"/>
        <v>0</v>
      </c>
      <c r="O117" s="41">
        <f t="shared" si="20"/>
        <v>0</v>
      </c>
      <c r="P117" s="41">
        <f t="shared" si="20"/>
        <v>0</v>
      </c>
      <c r="Q117" s="41">
        <f>Q121+Q118</f>
        <v>194180.85</v>
      </c>
      <c r="R117" s="42">
        <v>11480.42</v>
      </c>
      <c r="S117" s="42">
        <f t="shared" si="18"/>
        <v>45180.850000000006</v>
      </c>
      <c r="T117" s="42">
        <f t="shared" si="19"/>
        <v>130.32271812080538</v>
      </c>
    </row>
    <row r="118" spans="1:20" ht="16.5" customHeight="1">
      <c r="A118" s="30" t="s">
        <v>175</v>
      </c>
      <c r="B118" s="31">
        <v>10</v>
      </c>
      <c r="C118" s="32" t="s">
        <v>176</v>
      </c>
      <c r="D118" s="33"/>
      <c r="E118" s="33"/>
      <c r="F118" s="33"/>
      <c r="G118" s="33"/>
      <c r="H118" s="33"/>
      <c r="I118" s="34">
        <f>I119</f>
        <v>0</v>
      </c>
      <c r="J118" s="34"/>
      <c r="K118" s="34"/>
      <c r="L118" s="34"/>
      <c r="M118" s="34"/>
      <c r="N118" s="34"/>
      <c r="O118" s="34"/>
      <c r="P118" s="34"/>
      <c r="Q118" s="34">
        <f>Q119</f>
        <v>0</v>
      </c>
      <c r="R118" s="35">
        <v>11380.42</v>
      </c>
      <c r="S118" s="35">
        <f t="shared" si="18"/>
        <v>0</v>
      </c>
      <c r="T118" s="35">
        <v>0</v>
      </c>
    </row>
    <row r="119" spans="1:20" ht="25.5" hidden="1">
      <c r="A119" s="30" t="s">
        <v>177</v>
      </c>
      <c r="B119" s="31">
        <v>10</v>
      </c>
      <c r="C119" s="32" t="s">
        <v>178</v>
      </c>
      <c r="D119" s="33"/>
      <c r="E119" s="33"/>
      <c r="F119" s="33"/>
      <c r="G119" s="33"/>
      <c r="H119" s="33"/>
      <c r="I119" s="34">
        <f>I120</f>
        <v>0</v>
      </c>
      <c r="J119" s="34"/>
      <c r="K119" s="34"/>
      <c r="L119" s="34"/>
      <c r="M119" s="34"/>
      <c r="N119" s="34"/>
      <c r="O119" s="34"/>
      <c r="P119" s="34"/>
      <c r="Q119" s="34">
        <f>Q120</f>
        <v>0</v>
      </c>
      <c r="R119" s="35"/>
      <c r="S119" s="35">
        <f t="shared" si="18"/>
        <v>0</v>
      </c>
      <c r="T119" s="35" t="e">
        <f t="shared" si="19"/>
        <v>#DIV/0!</v>
      </c>
    </row>
    <row r="120" spans="1:20" ht="28.5" customHeight="1">
      <c r="A120" s="30" t="s">
        <v>4</v>
      </c>
      <c r="B120" s="31">
        <v>10</v>
      </c>
      <c r="C120" s="32" t="s">
        <v>179</v>
      </c>
      <c r="D120" s="33"/>
      <c r="E120" s="33"/>
      <c r="F120" s="33"/>
      <c r="G120" s="33"/>
      <c r="H120" s="33"/>
      <c r="I120" s="34">
        <v>0</v>
      </c>
      <c r="J120" s="34"/>
      <c r="K120" s="34"/>
      <c r="L120" s="34"/>
      <c r="M120" s="34"/>
      <c r="N120" s="34"/>
      <c r="O120" s="34"/>
      <c r="P120" s="34"/>
      <c r="Q120" s="34">
        <v>0</v>
      </c>
      <c r="R120" s="35">
        <v>11380.42</v>
      </c>
      <c r="S120" s="35">
        <f t="shared" si="18"/>
        <v>0</v>
      </c>
      <c r="T120" s="35">
        <v>0</v>
      </c>
    </row>
    <row r="121" spans="1:20" ht="12.75">
      <c r="A121" s="30" t="s">
        <v>180</v>
      </c>
      <c r="B121" s="31">
        <v>10</v>
      </c>
      <c r="C121" s="32" t="s">
        <v>181</v>
      </c>
      <c r="D121" s="33">
        <v>60000</v>
      </c>
      <c r="E121" s="33">
        <v>60000</v>
      </c>
      <c r="F121" s="33"/>
      <c r="G121" s="33"/>
      <c r="H121" s="33"/>
      <c r="I121" s="34">
        <f aca="true" t="shared" si="21" ref="I121:Q121">I122</f>
        <v>149000</v>
      </c>
      <c r="J121" s="34">
        <f t="shared" si="21"/>
        <v>0</v>
      </c>
      <c r="K121" s="34">
        <f t="shared" si="21"/>
        <v>0</v>
      </c>
      <c r="L121" s="34">
        <f t="shared" si="21"/>
        <v>0</v>
      </c>
      <c r="M121" s="34">
        <f t="shared" si="21"/>
        <v>0</v>
      </c>
      <c r="N121" s="34">
        <f t="shared" si="21"/>
        <v>0</v>
      </c>
      <c r="O121" s="34">
        <f t="shared" si="21"/>
        <v>0</v>
      </c>
      <c r="P121" s="34">
        <f t="shared" si="21"/>
        <v>0</v>
      </c>
      <c r="Q121" s="34">
        <f t="shared" si="21"/>
        <v>194180.85</v>
      </c>
      <c r="R121" s="35">
        <v>100</v>
      </c>
      <c r="S121" s="35">
        <f t="shared" si="18"/>
        <v>45180.850000000006</v>
      </c>
      <c r="T121" s="35">
        <f t="shared" si="19"/>
        <v>130.32271812080538</v>
      </c>
    </row>
    <row r="122" spans="1:20" ht="25.5">
      <c r="A122" s="30" t="s">
        <v>182</v>
      </c>
      <c r="B122" s="31">
        <v>10</v>
      </c>
      <c r="C122" s="32" t="s">
        <v>183</v>
      </c>
      <c r="D122" s="33"/>
      <c r="E122" s="33"/>
      <c r="F122" s="33"/>
      <c r="G122" s="33"/>
      <c r="H122" s="33"/>
      <c r="I122" s="34">
        <v>149000</v>
      </c>
      <c r="J122" s="34"/>
      <c r="K122" s="34"/>
      <c r="L122" s="34"/>
      <c r="M122" s="34"/>
      <c r="N122" s="34"/>
      <c r="O122" s="34"/>
      <c r="P122" s="34"/>
      <c r="Q122" s="34">
        <v>194180.85</v>
      </c>
      <c r="R122" s="35">
        <v>100</v>
      </c>
      <c r="S122" s="35">
        <f t="shared" si="18"/>
        <v>45180.850000000006</v>
      </c>
      <c r="T122" s="35">
        <f t="shared" si="19"/>
        <v>130.32271812080538</v>
      </c>
    </row>
    <row r="123" spans="1:20" ht="22.5">
      <c r="A123" s="17" t="s">
        <v>184</v>
      </c>
      <c r="B123" s="18">
        <v>10</v>
      </c>
      <c r="C123" s="19" t="s">
        <v>185</v>
      </c>
      <c r="D123" s="20"/>
      <c r="E123" s="20"/>
      <c r="F123" s="20"/>
      <c r="G123" s="20"/>
      <c r="H123" s="20"/>
      <c r="I123" s="21">
        <f>I124</f>
        <v>0</v>
      </c>
      <c r="J123" s="21"/>
      <c r="K123" s="21"/>
      <c r="L123" s="21"/>
      <c r="M123" s="21"/>
      <c r="N123" s="21"/>
      <c r="O123" s="21"/>
      <c r="P123" s="21"/>
      <c r="Q123" s="21">
        <f>Q124</f>
        <v>-2398</v>
      </c>
      <c r="R123" s="21">
        <f>R124</f>
        <v>0</v>
      </c>
      <c r="S123" s="21">
        <f>S124</f>
        <v>-2398</v>
      </c>
      <c r="T123" s="95">
        <v>0</v>
      </c>
    </row>
    <row r="124" spans="1:20" ht="51">
      <c r="A124" s="30" t="s">
        <v>186</v>
      </c>
      <c r="B124" s="31">
        <v>10</v>
      </c>
      <c r="C124" s="32" t="s">
        <v>187</v>
      </c>
      <c r="D124" s="33"/>
      <c r="E124" s="33"/>
      <c r="F124" s="33"/>
      <c r="G124" s="33"/>
      <c r="H124" s="33"/>
      <c r="I124" s="34">
        <v>0</v>
      </c>
      <c r="J124" s="34"/>
      <c r="K124" s="34"/>
      <c r="L124" s="34"/>
      <c r="M124" s="34"/>
      <c r="N124" s="34"/>
      <c r="O124" s="34"/>
      <c r="P124" s="34"/>
      <c r="Q124" s="34">
        <v>-2398</v>
      </c>
      <c r="R124" s="35"/>
      <c r="S124" s="34">
        <f>Q124-I124</f>
        <v>-2398</v>
      </c>
      <c r="T124" s="35">
        <v>0</v>
      </c>
    </row>
    <row r="125" spans="1:20" ht="12.75" customHeight="1">
      <c r="A125" s="17" t="s">
        <v>188</v>
      </c>
      <c r="B125" s="18">
        <v>10</v>
      </c>
      <c r="C125" s="19" t="s">
        <v>189</v>
      </c>
      <c r="D125" s="20">
        <v>255078085.96</v>
      </c>
      <c r="E125" s="20">
        <v>255078085.96</v>
      </c>
      <c r="F125" s="20"/>
      <c r="G125" s="20"/>
      <c r="H125" s="20"/>
      <c r="I125" s="21">
        <f>I126+I189</f>
        <v>2514888</v>
      </c>
      <c r="J125" s="21">
        <f aca="true" t="shared" si="22" ref="J125:P125">J126+J176+J178</f>
        <v>0</v>
      </c>
      <c r="K125" s="21">
        <f t="shared" si="22"/>
        <v>0</v>
      </c>
      <c r="L125" s="21">
        <f t="shared" si="22"/>
        <v>0</v>
      </c>
      <c r="M125" s="21">
        <f t="shared" si="22"/>
        <v>0</v>
      </c>
      <c r="N125" s="21">
        <f t="shared" si="22"/>
        <v>0</v>
      </c>
      <c r="O125" s="21">
        <f t="shared" si="22"/>
        <v>0</v>
      </c>
      <c r="P125" s="21">
        <f t="shared" si="22"/>
        <v>0</v>
      </c>
      <c r="Q125" s="21">
        <f>Q126+Q189</f>
        <v>2522983.84</v>
      </c>
      <c r="R125" s="21" t="e">
        <f>R126+R178</f>
        <v>#REF!</v>
      </c>
      <c r="S125" s="22">
        <f>Q125-I125</f>
        <v>8095.839999999851</v>
      </c>
      <c r="T125" s="23">
        <f aca="true" t="shared" si="23" ref="T125:T132">Q125/I125*100</f>
        <v>100.32191652272387</v>
      </c>
    </row>
    <row r="126" spans="1:20" ht="22.5">
      <c r="A126" s="24" t="s">
        <v>190</v>
      </c>
      <c r="B126" s="31">
        <v>10</v>
      </c>
      <c r="C126" s="26" t="s">
        <v>191</v>
      </c>
      <c r="D126" s="27"/>
      <c r="E126" s="27"/>
      <c r="F126" s="27"/>
      <c r="G126" s="27"/>
      <c r="H126" s="27"/>
      <c r="I126" s="28">
        <f>I142+I144+I127+I140+I165+I132</f>
        <v>2514888</v>
      </c>
      <c r="J126" s="28">
        <f aca="true" t="shared" si="24" ref="J126:P126">J127+J131+J144+J165</f>
        <v>0</v>
      </c>
      <c r="K126" s="28">
        <f t="shared" si="24"/>
        <v>0</v>
      </c>
      <c r="L126" s="28">
        <f t="shared" si="24"/>
        <v>0</v>
      </c>
      <c r="M126" s="28">
        <f t="shared" si="24"/>
        <v>0</v>
      </c>
      <c r="N126" s="28">
        <f t="shared" si="24"/>
        <v>0</v>
      </c>
      <c r="O126" s="28">
        <f t="shared" si="24"/>
        <v>0</v>
      </c>
      <c r="P126" s="28">
        <f t="shared" si="24"/>
        <v>0</v>
      </c>
      <c r="Q126" s="28">
        <f>Q128+Q140+Q142+Q144+Q165+Q132</f>
        <v>2522983.84</v>
      </c>
      <c r="R126" s="29" t="e">
        <f>R127+R131+R144+R165</f>
        <v>#REF!</v>
      </c>
      <c r="S126" s="28">
        <f>Q126-I126</f>
        <v>8095.839999999851</v>
      </c>
      <c r="T126" s="29">
        <f t="shared" si="23"/>
        <v>100.32191652272387</v>
      </c>
    </row>
    <row r="127" spans="1:20" ht="22.5">
      <c r="A127" s="24" t="s">
        <v>192</v>
      </c>
      <c r="B127" s="25">
        <v>10</v>
      </c>
      <c r="C127" s="26" t="s">
        <v>323</v>
      </c>
      <c r="D127" s="27"/>
      <c r="E127" s="27"/>
      <c r="F127" s="27"/>
      <c r="G127" s="27"/>
      <c r="H127" s="27"/>
      <c r="I127" s="28">
        <f>I128</f>
        <v>46760</v>
      </c>
      <c r="J127" s="28"/>
      <c r="K127" s="28"/>
      <c r="L127" s="28"/>
      <c r="M127" s="28"/>
      <c r="N127" s="28"/>
      <c r="O127" s="28"/>
      <c r="P127" s="28"/>
      <c r="Q127" s="28">
        <f>Q128</f>
        <v>46760</v>
      </c>
      <c r="R127" s="28">
        <f>R128</f>
        <v>9348000</v>
      </c>
      <c r="S127" s="28">
        <f>S128</f>
        <v>0</v>
      </c>
      <c r="T127" s="35">
        <f t="shared" si="23"/>
        <v>100</v>
      </c>
    </row>
    <row r="128" spans="1:20" ht="25.5">
      <c r="A128" s="30" t="s">
        <v>193</v>
      </c>
      <c r="B128" s="31">
        <v>10</v>
      </c>
      <c r="C128" s="32" t="s">
        <v>308</v>
      </c>
      <c r="D128" s="33"/>
      <c r="E128" s="33"/>
      <c r="F128" s="33"/>
      <c r="G128" s="33"/>
      <c r="H128" s="33"/>
      <c r="I128" s="34">
        <v>46760</v>
      </c>
      <c r="J128" s="34"/>
      <c r="K128" s="34"/>
      <c r="L128" s="34"/>
      <c r="M128" s="34"/>
      <c r="N128" s="34"/>
      <c r="O128" s="34"/>
      <c r="P128" s="34"/>
      <c r="Q128" s="34">
        <f>Q130</f>
        <v>46760</v>
      </c>
      <c r="R128" s="34">
        <f>R130</f>
        <v>9348000</v>
      </c>
      <c r="S128" s="34">
        <f>S130</f>
        <v>0</v>
      </c>
      <c r="T128" s="35">
        <f t="shared" si="23"/>
        <v>100</v>
      </c>
    </row>
    <row r="129" spans="1:20" ht="38.25" hidden="1">
      <c r="A129" s="30" t="s">
        <v>194</v>
      </c>
      <c r="B129" s="31">
        <v>10</v>
      </c>
      <c r="C129" s="32" t="s">
        <v>195</v>
      </c>
      <c r="D129" s="33"/>
      <c r="E129" s="33"/>
      <c r="F129" s="33"/>
      <c r="G129" s="33"/>
      <c r="H129" s="33"/>
      <c r="I129" s="34"/>
      <c r="J129" s="34"/>
      <c r="K129" s="34"/>
      <c r="L129" s="34"/>
      <c r="M129" s="34"/>
      <c r="N129" s="34"/>
      <c r="O129" s="34"/>
      <c r="P129" s="34"/>
      <c r="Q129" s="34">
        <f>Q131</f>
        <v>2071810.84</v>
      </c>
      <c r="R129" s="35"/>
      <c r="S129" s="35">
        <f>Q129-I129</f>
        <v>2071810.84</v>
      </c>
      <c r="T129" s="35" t="e">
        <f t="shared" si="23"/>
        <v>#DIV/0!</v>
      </c>
    </row>
    <row r="130" spans="1:20" ht="23.25" customHeight="1">
      <c r="A130" s="30" t="s">
        <v>196</v>
      </c>
      <c r="B130" s="31">
        <v>10</v>
      </c>
      <c r="C130" s="32" t="s">
        <v>307</v>
      </c>
      <c r="D130" s="33"/>
      <c r="E130" s="33"/>
      <c r="F130" s="33"/>
      <c r="G130" s="33"/>
      <c r="H130" s="33"/>
      <c r="I130" s="34">
        <v>46760</v>
      </c>
      <c r="J130" s="34"/>
      <c r="K130" s="34"/>
      <c r="L130" s="34"/>
      <c r="M130" s="34"/>
      <c r="N130" s="34"/>
      <c r="O130" s="34"/>
      <c r="P130" s="34"/>
      <c r="Q130" s="34">
        <v>46760</v>
      </c>
      <c r="R130" s="35">
        <v>9348000</v>
      </c>
      <c r="S130" s="34">
        <f>Q130-I130</f>
        <v>0</v>
      </c>
      <c r="T130" s="35">
        <f t="shared" si="23"/>
        <v>100</v>
      </c>
    </row>
    <row r="131" spans="1:20" ht="34.5" customHeight="1">
      <c r="A131" s="24" t="s">
        <v>197</v>
      </c>
      <c r="B131" s="25">
        <v>10</v>
      </c>
      <c r="C131" s="26" t="s">
        <v>322</v>
      </c>
      <c r="D131" s="27"/>
      <c r="E131" s="27"/>
      <c r="F131" s="27"/>
      <c r="G131" s="27"/>
      <c r="H131" s="27"/>
      <c r="I131" s="28">
        <f>I132+I140</f>
        <v>2072514</v>
      </c>
      <c r="J131" s="28">
        <f aca="true" t="shared" si="25" ref="J131:P131">J134+J136+J140</f>
        <v>0</v>
      </c>
      <c r="K131" s="28">
        <f t="shared" si="25"/>
        <v>0</v>
      </c>
      <c r="L131" s="28">
        <f t="shared" si="25"/>
        <v>0</v>
      </c>
      <c r="M131" s="28">
        <f t="shared" si="25"/>
        <v>0</v>
      </c>
      <c r="N131" s="28">
        <f t="shared" si="25"/>
        <v>0</v>
      </c>
      <c r="O131" s="28">
        <f t="shared" si="25"/>
        <v>0</v>
      </c>
      <c r="P131" s="28">
        <f t="shared" si="25"/>
        <v>0</v>
      </c>
      <c r="Q131" s="28">
        <f>Q132+Q140</f>
        <v>2071810.84</v>
      </c>
      <c r="R131" s="28" t="e">
        <f>R134+R136+R140</f>
        <v>#REF!</v>
      </c>
      <c r="S131" s="28">
        <f>Q131-I131</f>
        <v>-703.1599999999162</v>
      </c>
      <c r="T131" s="29">
        <f t="shared" si="23"/>
        <v>99.96607212303512</v>
      </c>
    </row>
    <row r="132" spans="1:20" ht="62.25" customHeight="1">
      <c r="A132" s="43" t="s">
        <v>320</v>
      </c>
      <c r="B132" s="25"/>
      <c r="C132" s="44" t="s">
        <v>321</v>
      </c>
      <c r="D132" s="27"/>
      <c r="E132" s="27"/>
      <c r="F132" s="27"/>
      <c r="G132" s="27"/>
      <c r="H132" s="27"/>
      <c r="I132" s="45">
        <v>943900</v>
      </c>
      <c r="J132" s="45"/>
      <c r="K132" s="45"/>
      <c r="L132" s="45"/>
      <c r="M132" s="45"/>
      <c r="N132" s="45"/>
      <c r="O132" s="45"/>
      <c r="P132" s="45"/>
      <c r="Q132" s="45">
        <v>943900</v>
      </c>
      <c r="R132" s="28"/>
      <c r="S132" s="45">
        <f>S133</f>
        <v>0</v>
      </c>
      <c r="T132" s="29">
        <f t="shared" si="23"/>
        <v>100</v>
      </c>
    </row>
    <row r="133" spans="1:20" ht="33.75" hidden="1">
      <c r="A133" s="43" t="s">
        <v>198</v>
      </c>
      <c r="B133" s="25"/>
      <c r="C133" s="44" t="s">
        <v>199</v>
      </c>
      <c r="D133" s="27"/>
      <c r="E133" s="27"/>
      <c r="F133" s="27"/>
      <c r="G133" s="27"/>
      <c r="H133" s="27"/>
      <c r="I133" s="45">
        <f>SUM(I134,I136)</f>
        <v>0</v>
      </c>
      <c r="J133" s="45"/>
      <c r="K133" s="45"/>
      <c r="L133" s="45"/>
      <c r="M133" s="45"/>
      <c r="N133" s="45"/>
      <c r="O133" s="45"/>
      <c r="P133" s="45"/>
      <c r="Q133" s="45">
        <f>SUM(Q134,Q136)</f>
        <v>0</v>
      </c>
      <c r="R133" s="28"/>
      <c r="S133" s="45">
        <f>S134</f>
        <v>0</v>
      </c>
      <c r="T133" s="29" t="e">
        <f aca="true" t="shared" si="26" ref="T133:T140">Q133/I133*100</f>
        <v>#DIV/0!</v>
      </c>
    </row>
    <row r="134" spans="1:20" ht="45" hidden="1">
      <c r="A134" s="43" t="s">
        <v>200</v>
      </c>
      <c r="B134" s="25"/>
      <c r="C134" s="44" t="s">
        <v>201</v>
      </c>
      <c r="D134" s="27"/>
      <c r="E134" s="27"/>
      <c r="F134" s="27"/>
      <c r="G134" s="27"/>
      <c r="H134" s="27"/>
      <c r="I134" s="45">
        <f>I135</f>
        <v>0</v>
      </c>
      <c r="J134" s="45"/>
      <c r="K134" s="45"/>
      <c r="L134" s="45"/>
      <c r="M134" s="45"/>
      <c r="N134" s="45"/>
      <c r="O134" s="45"/>
      <c r="P134" s="45"/>
      <c r="Q134" s="45">
        <f>Q135</f>
        <v>0</v>
      </c>
      <c r="R134" s="45">
        <f>R135</f>
        <v>0</v>
      </c>
      <c r="S134" s="45">
        <f>S135</f>
        <v>0</v>
      </c>
      <c r="T134" s="29" t="e">
        <f t="shared" si="26"/>
        <v>#DIV/0!</v>
      </c>
    </row>
    <row r="135" spans="1:20" ht="45" hidden="1">
      <c r="A135" s="43" t="s">
        <v>200</v>
      </c>
      <c r="B135" s="25"/>
      <c r="C135" s="44" t="s">
        <v>202</v>
      </c>
      <c r="D135" s="27"/>
      <c r="E135" s="27"/>
      <c r="F135" s="27"/>
      <c r="G135" s="27"/>
      <c r="H135" s="27"/>
      <c r="I135" s="45">
        <v>0</v>
      </c>
      <c r="J135" s="45"/>
      <c r="K135" s="45"/>
      <c r="L135" s="45"/>
      <c r="M135" s="45"/>
      <c r="N135" s="45"/>
      <c r="O135" s="45"/>
      <c r="P135" s="45"/>
      <c r="Q135" s="45"/>
      <c r="R135" s="46"/>
      <c r="S135" s="45">
        <f>Q135-I135</f>
        <v>0</v>
      </c>
      <c r="T135" s="29" t="e">
        <f t="shared" si="26"/>
        <v>#DIV/0!</v>
      </c>
    </row>
    <row r="136" spans="1:20" ht="45" customHeight="1" hidden="1">
      <c r="A136" s="43" t="s">
        <v>203</v>
      </c>
      <c r="B136" s="47"/>
      <c r="C136" s="44" t="s">
        <v>204</v>
      </c>
      <c r="D136" s="48"/>
      <c r="E136" s="48"/>
      <c r="F136" s="48"/>
      <c r="G136" s="48"/>
      <c r="H136" s="48"/>
      <c r="I136" s="45">
        <f>I137</f>
        <v>0</v>
      </c>
      <c r="J136" s="45"/>
      <c r="K136" s="45"/>
      <c r="L136" s="45"/>
      <c r="M136" s="45"/>
      <c r="N136" s="45"/>
      <c r="O136" s="45"/>
      <c r="P136" s="45"/>
      <c r="Q136" s="45">
        <f>Q137</f>
        <v>0</v>
      </c>
      <c r="R136" s="45">
        <f>R137</f>
        <v>0</v>
      </c>
      <c r="S136" s="45">
        <f>S137</f>
        <v>0</v>
      </c>
      <c r="T136" s="29" t="e">
        <f t="shared" si="26"/>
        <v>#DIV/0!</v>
      </c>
    </row>
    <row r="137" spans="1:20" ht="46.5" customHeight="1" hidden="1">
      <c r="A137" s="43" t="s">
        <v>203</v>
      </c>
      <c r="B137" s="47"/>
      <c r="C137" s="44" t="s">
        <v>205</v>
      </c>
      <c r="D137" s="48"/>
      <c r="E137" s="48"/>
      <c r="F137" s="48"/>
      <c r="G137" s="48"/>
      <c r="H137" s="48"/>
      <c r="I137" s="45">
        <v>0</v>
      </c>
      <c r="J137" s="45"/>
      <c r="K137" s="45"/>
      <c r="L137" s="45"/>
      <c r="M137" s="45"/>
      <c r="N137" s="45"/>
      <c r="O137" s="45"/>
      <c r="P137" s="45"/>
      <c r="Q137" s="45"/>
      <c r="R137" s="46"/>
      <c r="S137" s="45">
        <f>Q137-I137</f>
        <v>0</v>
      </c>
      <c r="T137" s="29" t="e">
        <f t="shared" si="26"/>
        <v>#DIV/0!</v>
      </c>
    </row>
    <row r="138" spans="1:20" ht="59.25" customHeight="1" hidden="1">
      <c r="A138" s="43" t="s">
        <v>206</v>
      </c>
      <c r="B138" s="47"/>
      <c r="C138" s="44" t="s">
        <v>207</v>
      </c>
      <c r="D138" s="48"/>
      <c r="E138" s="48"/>
      <c r="F138" s="48"/>
      <c r="G138" s="48"/>
      <c r="H138" s="48"/>
      <c r="I138" s="45">
        <f>I139</f>
        <v>0</v>
      </c>
      <c r="J138" s="45"/>
      <c r="K138" s="45"/>
      <c r="L138" s="45"/>
      <c r="M138" s="45"/>
      <c r="N138" s="45"/>
      <c r="O138" s="45"/>
      <c r="P138" s="45"/>
      <c r="Q138" s="45">
        <f>Q139</f>
        <v>0</v>
      </c>
      <c r="R138" s="46"/>
      <c r="S138" s="45">
        <f>Q138-I138</f>
        <v>0</v>
      </c>
      <c r="T138" s="29" t="e">
        <f t="shared" si="26"/>
        <v>#DIV/0!</v>
      </c>
    </row>
    <row r="139" spans="1:20" ht="57.75" customHeight="1" hidden="1">
      <c r="A139" s="43" t="s">
        <v>206</v>
      </c>
      <c r="B139" s="47"/>
      <c r="C139" s="44" t="s">
        <v>207</v>
      </c>
      <c r="D139" s="48"/>
      <c r="E139" s="48"/>
      <c r="F139" s="48"/>
      <c r="G139" s="48"/>
      <c r="H139" s="48"/>
      <c r="I139" s="45">
        <v>0</v>
      </c>
      <c r="J139" s="45"/>
      <c r="K139" s="45"/>
      <c r="L139" s="45"/>
      <c r="M139" s="45"/>
      <c r="N139" s="45"/>
      <c r="O139" s="45"/>
      <c r="P139" s="45"/>
      <c r="Q139" s="45"/>
      <c r="R139" s="46"/>
      <c r="S139" s="45">
        <f>Q139-I139</f>
        <v>0</v>
      </c>
      <c r="T139" s="29" t="e">
        <f t="shared" si="26"/>
        <v>#DIV/0!</v>
      </c>
    </row>
    <row r="140" spans="1:20" ht="12.75">
      <c r="A140" s="24" t="s">
        <v>208</v>
      </c>
      <c r="B140" s="25"/>
      <c r="C140" s="26" t="s">
        <v>317</v>
      </c>
      <c r="D140" s="27"/>
      <c r="E140" s="27"/>
      <c r="F140" s="27"/>
      <c r="G140" s="27"/>
      <c r="H140" s="27"/>
      <c r="I140" s="28">
        <f>I141</f>
        <v>1128614</v>
      </c>
      <c r="J140" s="28"/>
      <c r="K140" s="28"/>
      <c r="L140" s="28"/>
      <c r="M140" s="28"/>
      <c r="N140" s="28"/>
      <c r="O140" s="28"/>
      <c r="P140" s="28"/>
      <c r="Q140" s="28">
        <f>Q141</f>
        <v>1127910.84</v>
      </c>
      <c r="R140" s="28" t="e">
        <f>#REF!</f>
        <v>#REF!</v>
      </c>
      <c r="S140" s="28">
        <f>S141</f>
        <v>-703.1599999999162</v>
      </c>
      <c r="T140" s="29">
        <f t="shared" si="26"/>
        <v>99.93769703370684</v>
      </c>
    </row>
    <row r="141" spans="1:20" ht="51">
      <c r="A141" s="61" t="s">
        <v>289</v>
      </c>
      <c r="B141" s="25"/>
      <c r="C141" s="32" t="s">
        <v>309</v>
      </c>
      <c r="D141" s="27"/>
      <c r="E141" s="27"/>
      <c r="F141" s="27"/>
      <c r="G141" s="27"/>
      <c r="H141" s="27"/>
      <c r="I141" s="34">
        <v>1128614</v>
      </c>
      <c r="J141" s="28"/>
      <c r="K141" s="28"/>
      <c r="L141" s="28"/>
      <c r="M141" s="28"/>
      <c r="N141" s="28"/>
      <c r="O141" s="28"/>
      <c r="P141" s="28"/>
      <c r="Q141" s="34">
        <v>1127910.84</v>
      </c>
      <c r="R141" s="28"/>
      <c r="S141" s="35">
        <f>Q141-I141</f>
        <v>-703.1599999999162</v>
      </c>
      <c r="T141" s="35">
        <f>Q141/I141*100</f>
        <v>99.93769703370684</v>
      </c>
    </row>
    <row r="142" spans="1:20" ht="76.5">
      <c r="A142" s="49" t="s">
        <v>209</v>
      </c>
      <c r="B142" s="31">
        <v>10</v>
      </c>
      <c r="C142" s="62" t="s">
        <v>310</v>
      </c>
      <c r="D142" s="63"/>
      <c r="E142" s="63"/>
      <c r="F142" s="63"/>
      <c r="G142" s="63"/>
      <c r="H142" s="63"/>
      <c r="I142" s="64">
        <f>I143</f>
        <v>2000</v>
      </c>
      <c r="J142" s="64"/>
      <c r="K142" s="64"/>
      <c r="L142" s="64"/>
      <c r="M142" s="64"/>
      <c r="N142" s="64"/>
      <c r="O142" s="64"/>
      <c r="P142" s="64"/>
      <c r="Q142" s="64">
        <f>Q143</f>
        <v>0</v>
      </c>
      <c r="R142" s="65"/>
      <c r="S142" s="65">
        <f>Q142-I142</f>
        <v>-2000</v>
      </c>
      <c r="T142" s="65">
        <f>Q142/I142*100</f>
        <v>0</v>
      </c>
    </row>
    <row r="143" spans="1:20" ht="12.75">
      <c r="A143" s="49" t="s">
        <v>210</v>
      </c>
      <c r="B143" s="31">
        <v>10</v>
      </c>
      <c r="C143" s="32" t="s">
        <v>310</v>
      </c>
      <c r="D143" s="33"/>
      <c r="E143" s="33"/>
      <c r="F143" s="33"/>
      <c r="G143" s="33"/>
      <c r="H143" s="33"/>
      <c r="I143" s="34">
        <v>2000</v>
      </c>
      <c r="J143" s="34"/>
      <c r="K143" s="34"/>
      <c r="L143" s="34"/>
      <c r="M143" s="34"/>
      <c r="N143" s="34"/>
      <c r="O143" s="34"/>
      <c r="P143" s="34"/>
      <c r="Q143" s="34">
        <v>0</v>
      </c>
      <c r="R143" s="35"/>
      <c r="S143" s="35">
        <f>Q143-I143</f>
        <v>-2000</v>
      </c>
      <c r="T143" s="35">
        <f>Q143/I143*100</f>
        <v>0</v>
      </c>
    </row>
    <row r="144" spans="1:20" ht="25.5" customHeight="1">
      <c r="A144" s="24" t="s">
        <v>211</v>
      </c>
      <c r="B144" s="25"/>
      <c r="C144" s="26" t="s">
        <v>319</v>
      </c>
      <c r="D144" s="27"/>
      <c r="E144" s="27"/>
      <c r="F144" s="27"/>
      <c r="G144" s="27"/>
      <c r="H144" s="27"/>
      <c r="I144" s="50">
        <f>I145</f>
        <v>282500</v>
      </c>
      <c r="J144" s="50"/>
      <c r="K144" s="50"/>
      <c r="L144" s="50"/>
      <c r="M144" s="50"/>
      <c r="N144" s="50"/>
      <c r="O144" s="50"/>
      <c r="P144" s="50"/>
      <c r="Q144" s="50">
        <f aca="true" t="shared" si="27" ref="Q144:T145">Q145</f>
        <v>293300</v>
      </c>
      <c r="R144" s="50">
        <f t="shared" si="27"/>
        <v>806869.96</v>
      </c>
      <c r="S144" s="50">
        <f t="shared" si="27"/>
        <v>10800</v>
      </c>
      <c r="T144" s="51">
        <f t="shared" si="27"/>
        <v>103.82300884955752</v>
      </c>
    </row>
    <row r="145" spans="1:20" ht="51">
      <c r="A145" s="30" t="s">
        <v>212</v>
      </c>
      <c r="B145" s="31">
        <v>10</v>
      </c>
      <c r="C145" s="32" t="s">
        <v>311</v>
      </c>
      <c r="D145" s="33"/>
      <c r="E145" s="33"/>
      <c r="F145" s="33"/>
      <c r="G145" s="33"/>
      <c r="H145" s="33"/>
      <c r="I145" s="52">
        <f>I146</f>
        <v>282500</v>
      </c>
      <c r="J145" s="52"/>
      <c r="K145" s="52"/>
      <c r="L145" s="52"/>
      <c r="M145" s="52"/>
      <c r="N145" s="52"/>
      <c r="O145" s="52"/>
      <c r="P145" s="52"/>
      <c r="Q145" s="52">
        <f t="shared" si="27"/>
        <v>293300</v>
      </c>
      <c r="R145" s="52">
        <f t="shared" si="27"/>
        <v>806869.96</v>
      </c>
      <c r="S145" s="52">
        <f t="shared" si="27"/>
        <v>10800</v>
      </c>
      <c r="T145" s="53">
        <f t="shared" si="27"/>
        <v>103.82300884955752</v>
      </c>
    </row>
    <row r="146" spans="1:20" ht="51">
      <c r="A146" s="30" t="s">
        <v>213</v>
      </c>
      <c r="B146" s="31">
        <v>10</v>
      </c>
      <c r="C146" s="32" t="s">
        <v>312</v>
      </c>
      <c r="D146" s="33"/>
      <c r="E146" s="33"/>
      <c r="F146" s="33"/>
      <c r="G146" s="33"/>
      <c r="H146" s="33"/>
      <c r="I146" s="52">
        <v>282500</v>
      </c>
      <c r="J146" s="52"/>
      <c r="K146" s="52"/>
      <c r="L146" s="52"/>
      <c r="M146" s="52"/>
      <c r="N146" s="52"/>
      <c r="O146" s="52"/>
      <c r="P146" s="52"/>
      <c r="Q146" s="52">
        <v>293300</v>
      </c>
      <c r="R146" s="35">
        <v>806869.96</v>
      </c>
      <c r="S146" s="34">
        <f aca="true" t="shared" si="28" ref="S146:S164">Q146-I146</f>
        <v>10800</v>
      </c>
      <c r="T146" s="35">
        <f aca="true" t="shared" si="29" ref="T146:T164">Q146/I146*100</f>
        <v>103.82300884955752</v>
      </c>
    </row>
    <row r="147" spans="1:20" ht="50.25" customHeight="1" hidden="1">
      <c r="A147" s="30" t="s">
        <v>214</v>
      </c>
      <c r="B147" s="31">
        <v>10</v>
      </c>
      <c r="C147" s="32" t="s">
        <v>215</v>
      </c>
      <c r="D147" s="33"/>
      <c r="E147" s="33"/>
      <c r="F147" s="33"/>
      <c r="G147" s="33"/>
      <c r="H147" s="33"/>
      <c r="I147" s="34">
        <v>0</v>
      </c>
      <c r="J147" s="34"/>
      <c r="K147" s="34"/>
      <c r="L147" s="34"/>
      <c r="M147" s="34"/>
      <c r="N147" s="34"/>
      <c r="O147" s="34"/>
      <c r="P147" s="34"/>
      <c r="Q147" s="52">
        <f aca="true" t="shared" si="30" ref="Q147:Q159">Q148</f>
        <v>111113</v>
      </c>
      <c r="R147" s="35">
        <v>2640000</v>
      </c>
      <c r="S147" s="35">
        <f t="shared" si="28"/>
        <v>111113</v>
      </c>
      <c r="T147" s="35" t="e">
        <f t="shared" si="29"/>
        <v>#DIV/0!</v>
      </c>
    </row>
    <row r="148" spans="1:20" ht="63.75" hidden="1">
      <c r="A148" s="30" t="s">
        <v>216</v>
      </c>
      <c r="B148" s="31">
        <v>10</v>
      </c>
      <c r="C148" s="32" t="s">
        <v>217</v>
      </c>
      <c r="D148" s="33"/>
      <c r="E148" s="33"/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52">
        <f t="shared" si="30"/>
        <v>111113</v>
      </c>
      <c r="R148" s="35"/>
      <c r="S148" s="35">
        <f t="shared" si="28"/>
        <v>111113</v>
      </c>
      <c r="T148" s="35" t="e">
        <f t="shared" si="29"/>
        <v>#DIV/0!</v>
      </c>
    </row>
    <row r="149" spans="1:20" ht="63.75" hidden="1">
      <c r="A149" s="30" t="s">
        <v>218</v>
      </c>
      <c r="B149" s="31">
        <v>10</v>
      </c>
      <c r="C149" s="32" t="s">
        <v>219</v>
      </c>
      <c r="D149" s="33"/>
      <c r="E149" s="33"/>
      <c r="F149" s="33"/>
      <c r="G149" s="33"/>
      <c r="H149" s="33"/>
      <c r="I149" s="34">
        <v>0</v>
      </c>
      <c r="J149" s="34"/>
      <c r="K149" s="34"/>
      <c r="L149" s="34"/>
      <c r="M149" s="34"/>
      <c r="N149" s="34"/>
      <c r="O149" s="34"/>
      <c r="P149" s="34"/>
      <c r="Q149" s="52">
        <f t="shared" si="30"/>
        <v>111113</v>
      </c>
      <c r="R149" s="35">
        <v>2640000</v>
      </c>
      <c r="S149" s="35">
        <f t="shared" si="28"/>
        <v>111113</v>
      </c>
      <c r="T149" s="35" t="e">
        <f t="shared" si="29"/>
        <v>#DIV/0!</v>
      </c>
    </row>
    <row r="150" spans="1:20" ht="63.75" hidden="1">
      <c r="A150" s="30" t="s">
        <v>220</v>
      </c>
      <c r="B150" s="31">
        <v>10</v>
      </c>
      <c r="C150" s="32" t="s">
        <v>221</v>
      </c>
      <c r="D150" s="33"/>
      <c r="E150" s="33"/>
      <c r="F150" s="33"/>
      <c r="G150" s="33"/>
      <c r="H150" s="33"/>
      <c r="I150" s="34"/>
      <c r="J150" s="34"/>
      <c r="K150" s="34"/>
      <c r="L150" s="34"/>
      <c r="M150" s="34"/>
      <c r="N150" s="34"/>
      <c r="O150" s="34"/>
      <c r="P150" s="34"/>
      <c r="Q150" s="52">
        <f t="shared" si="30"/>
        <v>111113</v>
      </c>
      <c r="R150" s="35"/>
      <c r="S150" s="35">
        <f t="shared" si="28"/>
        <v>111113</v>
      </c>
      <c r="T150" s="35" t="e">
        <f t="shared" si="29"/>
        <v>#DIV/0!</v>
      </c>
    </row>
    <row r="151" spans="1:20" ht="63.75" hidden="1">
      <c r="A151" s="30" t="s">
        <v>222</v>
      </c>
      <c r="B151" s="31">
        <v>10</v>
      </c>
      <c r="C151" s="32" t="s">
        <v>223</v>
      </c>
      <c r="D151" s="33"/>
      <c r="E151" s="33"/>
      <c r="F151" s="33"/>
      <c r="G151" s="33"/>
      <c r="H151" s="33"/>
      <c r="I151" s="34"/>
      <c r="J151" s="34"/>
      <c r="K151" s="34"/>
      <c r="L151" s="34"/>
      <c r="M151" s="34"/>
      <c r="N151" s="34"/>
      <c r="O151" s="34"/>
      <c r="P151" s="34"/>
      <c r="Q151" s="52">
        <f t="shared" si="30"/>
        <v>111113</v>
      </c>
      <c r="R151" s="35"/>
      <c r="S151" s="35">
        <f t="shared" si="28"/>
        <v>111113</v>
      </c>
      <c r="T151" s="35" t="e">
        <f t="shared" si="29"/>
        <v>#DIV/0!</v>
      </c>
    </row>
    <row r="152" spans="1:20" ht="38.25" hidden="1">
      <c r="A152" s="30" t="s">
        <v>224</v>
      </c>
      <c r="B152" s="31">
        <v>10</v>
      </c>
      <c r="C152" s="32" t="s">
        <v>225</v>
      </c>
      <c r="D152" s="33"/>
      <c r="E152" s="33"/>
      <c r="F152" s="33"/>
      <c r="G152" s="33"/>
      <c r="H152" s="33"/>
      <c r="I152" s="34"/>
      <c r="J152" s="34"/>
      <c r="K152" s="34"/>
      <c r="L152" s="34"/>
      <c r="M152" s="34"/>
      <c r="N152" s="34"/>
      <c r="O152" s="34"/>
      <c r="P152" s="34"/>
      <c r="Q152" s="52">
        <f t="shared" si="30"/>
        <v>111113</v>
      </c>
      <c r="R152" s="35"/>
      <c r="S152" s="35">
        <f t="shared" si="28"/>
        <v>111113</v>
      </c>
      <c r="T152" s="35" t="e">
        <f t="shared" si="29"/>
        <v>#DIV/0!</v>
      </c>
    </row>
    <row r="153" spans="1:20" ht="38.25" hidden="1">
      <c r="A153" s="30" t="s">
        <v>226</v>
      </c>
      <c r="B153" s="31">
        <v>10</v>
      </c>
      <c r="C153" s="32" t="s">
        <v>227</v>
      </c>
      <c r="D153" s="33"/>
      <c r="E153" s="33"/>
      <c r="F153" s="33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52">
        <f t="shared" si="30"/>
        <v>111113</v>
      </c>
      <c r="R153" s="35"/>
      <c r="S153" s="35">
        <f t="shared" si="28"/>
        <v>111113</v>
      </c>
      <c r="T153" s="35" t="e">
        <f t="shared" si="29"/>
        <v>#DIV/0!</v>
      </c>
    </row>
    <row r="154" spans="1:20" ht="39" customHeight="1" hidden="1">
      <c r="A154" s="30" t="s">
        <v>228</v>
      </c>
      <c r="B154" s="31">
        <v>10</v>
      </c>
      <c r="C154" s="32" t="s">
        <v>229</v>
      </c>
      <c r="D154" s="33"/>
      <c r="E154" s="33"/>
      <c r="F154" s="33"/>
      <c r="G154" s="33"/>
      <c r="H154" s="33"/>
      <c r="I154" s="34"/>
      <c r="J154" s="34"/>
      <c r="K154" s="34"/>
      <c r="L154" s="34"/>
      <c r="M154" s="34"/>
      <c r="N154" s="34"/>
      <c r="O154" s="34"/>
      <c r="P154" s="34"/>
      <c r="Q154" s="52">
        <f t="shared" si="30"/>
        <v>111113</v>
      </c>
      <c r="R154" s="35"/>
      <c r="S154" s="35">
        <f t="shared" si="28"/>
        <v>111113</v>
      </c>
      <c r="T154" s="35" t="e">
        <f t="shared" si="29"/>
        <v>#DIV/0!</v>
      </c>
    </row>
    <row r="155" spans="1:20" ht="51" hidden="1">
      <c r="A155" s="30" t="s">
        <v>230</v>
      </c>
      <c r="B155" s="31">
        <v>10</v>
      </c>
      <c r="C155" s="32" t="s">
        <v>231</v>
      </c>
      <c r="D155" s="33"/>
      <c r="E155" s="33"/>
      <c r="F155" s="33"/>
      <c r="G155" s="33"/>
      <c r="H155" s="33"/>
      <c r="I155" s="34"/>
      <c r="J155" s="34"/>
      <c r="K155" s="34"/>
      <c r="L155" s="34"/>
      <c r="M155" s="34"/>
      <c r="N155" s="34"/>
      <c r="O155" s="34"/>
      <c r="P155" s="34"/>
      <c r="Q155" s="52">
        <f t="shared" si="30"/>
        <v>111113</v>
      </c>
      <c r="R155" s="35"/>
      <c r="S155" s="35">
        <f t="shared" si="28"/>
        <v>111113</v>
      </c>
      <c r="T155" s="35" t="e">
        <f t="shared" si="29"/>
        <v>#DIV/0!</v>
      </c>
    </row>
    <row r="156" spans="1:20" ht="38.25" hidden="1">
      <c r="A156" s="30" t="s">
        <v>232</v>
      </c>
      <c r="B156" s="31">
        <v>10</v>
      </c>
      <c r="C156" s="32" t="s">
        <v>233</v>
      </c>
      <c r="D156" s="33"/>
      <c r="E156" s="33"/>
      <c r="F156" s="33"/>
      <c r="G156" s="33"/>
      <c r="H156" s="33"/>
      <c r="I156" s="34"/>
      <c r="J156" s="34"/>
      <c r="K156" s="34"/>
      <c r="L156" s="34"/>
      <c r="M156" s="34"/>
      <c r="N156" s="34"/>
      <c r="O156" s="34"/>
      <c r="P156" s="34"/>
      <c r="Q156" s="52">
        <f t="shared" si="30"/>
        <v>111113</v>
      </c>
      <c r="R156" s="35"/>
      <c r="S156" s="35">
        <f t="shared" si="28"/>
        <v>111113</v>
      </c>
      <c r="T156" s="35" t="e">
        <f t="shared" si="29"/>
        <v>#DIV/0!</v>
      </c>
    </row>
    <row r="157" spans="1:20" ht="38.25" hidden="1">
      <c r="A157" s="30" t="s">
        <v>234</v>
      </c>
      <c r="B157" s="31">
        <v>10</v>
      </c>
      <c r="C157" s="32" t="s">
        <v>235</v>
      </c>
      <c r="D157" s="33"/>
      <c r="E157" s="33"/>
      <c r="F157" s="33"/>
      <c r="G157" s="33"/>
      <c r="H157" s="33"/>
      <c r="I157" s="34"/>
      <c r="J157" s="34"/>
      <c r="K157" s="34"/>
      <c r="L157" s="34"/>
      <c r="M157" s="34"/>
      <c r="N157" s="34"/>
      <c r="O157" s="34"/>
      <c r="P157" s="34"/>
      <c r="Q157" s="52">
        <f t="shared" si="30"/>
        <v>111113</v>
      </c>
      <c r="R157" s="35"/>
      <c r="S157" s="35">
        <f t="shared" si="28"/>
        <v>111113</v>
      </c>
      <c r="T157" s="35" t="e">
        <f t="shared" si="29"/>
        <v>#DIV/0!</v>
      </c>
    </row>
    <row r="158" spans="1:20" ht="76.5" hidden="1">
      <c r="A158" s="30" t="s">
        <v>236</v>
      </c>
      <c r="B158" s="31">
        <v>10</v>
      </c>
      <c r="C158" s="32" t="s">
        <v>237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/>
      <c r="N158" s="34"/>
      <c r="O158" s="34"/>
      <c r="P158" s="34"/>
      <c r="Q158" s="52">
        <f t="shared" si="30"/>
        <v>111113</v>
      </c>
      <c r="R158" s="35"/>
      <c r="S158" s="35">
        <f t="shared" si="28"/>
        <v>111113</v>
      </c>
      <c r="T158" s="35" t="e">
        <f t="shared" si="29"/>
        <v>#DIV/0!</v>
      </c>
    </row>
    <row r="159" spans="1:20" ht="76.5" hidden="1">
      <c r="A159" s="30" t="s">
        <v>238</v>
      </c>
      <c r="B159" s="31">
        <v>10</v>
      </c>
      <c r="C159" s="32" t="s">
        <v>239</v>
      </c>
      <c r="D159" s="33"/>
      <c r="E159" s="33"/>
      <c r="F159" s="33"/>
      <c r="G159" s="33"/>
      <c r="H159" s="33"/>
      <c r="I159" s="34"/>
      <c r="J159" s="34"/>
      <c r="K159" s="34"/>
      <c r="L159" s="34"/>
      <c r="M159" s="34"/>
      <c r="N159" s="34"/>
      <c r="O159" s="34"/>
      <c r="P159" s="34"/>
      <c r="Q159" s="52">
        <f t="shared" si="30"/>
        <v>111113</v>
      </c>
      <c r="R159" s="35"/>
      <c r="S159" s="35">
        <f t="shared" si="28"/>
        <v>111113</v>
      </c>
      <c r="T159" s="35" t="e">
        <f t="shared" si="29"/>
        <v>#DIV/0!</v>
      </c>
    </row>
    <row r="160" spans="1:20" ht="51" hidden="1">
      <c r="A160" s="30" t="s">
        <v>240</v>
      </c>
      <c r="B160" s="31">
        <v>10</v>
      </c>
      <c r="C160" s="32" t="s">
        <v>241</v>
      </c>
      <c r="D160" s="33"/>
      <c r="E160" s="33"/>
      <c r="F160" s="33"/>
      <c r="G160" s="33"/>
      <c r="H160" s="33"/>
      <c r="I160" s="34"/>
      <c r="J160" s="34"/>
      <c r="K160" s="34"/>
      <c r="L160" s="34"/>
      <c r="M160" s="34"/>
      <c r="N160" s="34"/>
      <c r="O160" s="34"/>
      <c r="P160" s="34"/>
      <c r="Q160" s="52">
        <f aca="true" t="shared" si="31" ref="Q160:Q189">Q161</f>
        <v>111113</v>
      </c>
      <c r="R160" s="35"/>
      <c r="S160" s="35">
        <f t="shared" si="28"/>
        <v>111113</v>
      </c>
      <c r="T160" s="35" t="e">
        <f t="shared" si="29"/>
        <v>#DIV/0!</v>
      </c>
    </row>
    <row r="161" spans="1:20" ht="51" hidden="1">
      <c r="A161" s="30" t="s">
        <v>242</v>
      </c>
      <c r="B161" s="31">
        <v>10</v>
      </c>
      <c r="C161" s="32" t="s">
        <v>243</v>
      </c>
      <c r="D161" s="33"/>
      <c r="E161" s="33"/>
      <c r="F161" s="33"/>
      <c r="G161" s="33"/>
      <c r="H161" s="33"/>
      <c r="I161" s="34"/>
      <c r="J161" s="34"/>
      <c r="K161" s="34"/>
      <c r="L161" s="34"/>
      <c r="M161" s="34"/>
      <c r="N161" s="34"/>
      <c r="O161" s="34"/>
      <c r="P161" s="34"/>
      <c r="Q161" s="52">
        <f t="shared" si="31"/>
        <v>111113</v>
      </c>
      <c r="R161" s="35"/>
      <c r="S161" s="35">
        <f t="shared" si="28"/>
        <v>111113</v>
      </c>
      <c r="T161" s="35" t="e">
        <f t="shared" si="29"/>
        <v>#DIV/0!</v>
      </c>
    </row>
    <row r="162" spans="1:20" ht="76.5" hidden="1">
      <c r="A162" s="30" t="s">
        <v>244</v>
      </c>
      <c r="B162" s="31">
        <v>10</v>
      </c>
      <c r="C162" s="32" t="s">
        <v>245</v>
      </c>
      <c r="D162" s="33"/>
      <c r="E162" s="33"/>
      <c r="F162" s="33"/>
      <c r="G162" s="33"/>
      <c r="H162" s="33"/>
      <c r="I162" s="34"/>
      <c r="J162" s="34"/>
      <c r="K162" s="34"/>
      <c r="L162" s="34"/>
      <c r="M162" s="34"/>
      <c r="N162" s="34"/>
      <c r="O162" s="34"/>
      <c r="P162" s="34"/>
      <c r="Q162" s="52">
        <f t="shared" si="31"/>
        <v>111113</v>
      </c>
      <c r="R162" s="35"/>
      <c r="S162" s="35">
        <f t="shared" si="28"/>
        <v>111113</v>
      </c>
      <c r="T162" s="35" t="e">
        <f t="shared" si="29"/>
        <v>#DIV/0!</v>
      </c>
    </row>
    <row r="163" spans="1:20" ht="89.25" hidden="1">
      <c r="A163" s="30" t="s">
        <v>246</v>
      </c>
      <c r="B163" s="31">
        <v>10</v>
      </c>
      <c r="C163" s="32" t="s">
        <v>247</v>
      </c>
      <c r="D163" s="33"/>
      <c r="E163" s="33"/>
      <c r="F163" s="33"/>
      <c r="G163" s="33"/>
      <c r="H163" s="33"/>
      <c r="I163" s="34"/>
      <c r="J163" s="34"/>
      <c r="K163" s="34"/>
      <c r="L163" s="34"/>
      <c r="M163" s="34"/>
      <c r="N163" s="34"/>
      <c r="O163" s="34"/>
      <c r="P163" s="34"/>
      <c r="Q163" s="52">
        <f t="shared" si="31"/>
        <v>111113</v>
      </c>
      <c r="R163" s="35"/>
      <c r="S163" s="35">
        <f t="shared" si="28"/>
        <v>111113</v>
      </c>
      <c r="T163" s="35" t="e">
        <f t="shared" si="29"/>
        <v>#DIV/0!</v>
      </c>
    </row>
    <row r="164" spans="1:20" ht="89.25" hidden="1">
      <c r="A164" s="30" t="s">
        <v>248</v>
      </c>
      <c r="B164" s="31">
        <v>10</v>
      </c>
      <c r="C164" s="32" t="s">
        <v>249</v>
      </c>
      <c r="D164" s="33"/>
      <c r="E164" s="33"/>
      <c r="F164" s="33"/>
      <c r="G164" s="33"/>
      <c r="H164" s="33"/>
      <c r="I164" s="34"/>
      <c r="J164" s="34"/>
      <c r="K164" s="34"/>
      <c r="L164" s="34"/>
      <c r="M164" s="34"/>
      <c r="N164" s="34"/>
      <c r="O164" s="34"/>
      <c r="P164" s="34"/>
      <c r="Q164" s="52">
        <f t="shared" si="31"/>
        <v>111113</v>
      </c>
      <c r="R164" s="35"/>
      <c r="S164" s="35">
        <f t="shared" si="28"/>
        <v>111113</v>
      </c>
      <c r="T164" s="35" t="e">
        <f t="shared" si="29"/>
        <v>#DIV/0!</v>
      </c>
    </row>
    <row r="165" spans="1:20" ht="13.5" customHeight="1">
      <c r="A165" s="24" t="s">
        <v>7</v>
      </c>
      <c r="B165" s="25"/>
      <c r="C165" s="26" t="s">
        <v>318</v>
      </c>
      <c r="D165" s="27"/>
      <c r="E165" s="27"/>
      <c r="F165" s="27"/>
      <c r="G165" s="27"/>
      <c r="H165" s="27"/>
      <c r="I165" s="28">
        <f>I172+I173</f>
        <v>111114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f>Q173+Q172</f>
        <v>111113</v>
      </c>
      <c r="R165" s="28">
        <f>R174</f>
        <v>1919740.46</v>
      </c>
      <c r="S165" s="28">
        <f>S173</f>
        <v>0</v>
      </c>
      <c r="T165" s="29" t="e">
        <f>T173</f>
        <v>#DIV/0!</v>
      </c>
    </row>
    <row r="166" spans="1:20" ht="51" hidden="1">
      <c r="A166" s="30" t="s">
        <v>250</v>
      </c>
      <c r="B166" s="31">
        <v>10</v>
      </c>
      <c r="C166" s="32" t="s">
        <v>251</v>
      </c>
      <c r="D166" s="33"/>
      <c r="E166" s="33"/>
      <c r="F166" s="33"/>
      <c r="G166" s="33"/>
      <c r="H166" s="33"/>
      <c r="I166" s="34"/>
      <c r="J166" s="34"/>
      <c r="K166" s="34"/>
      <c r="L166" s="34"/>
      <c r="M166" s="34"/>
      <c r="N166" s="34"/>
      <c r="O166" s="34"/>
      <c r="P166" s="34"/>
      <c r="Q166" s="52">
        <f t="shared" si="31"/>
        <v>0</v>
      </c>
      <c r="R166" s="35"/>
      <c r="S166" s="35">
        <f aca="true" t="shared" si="32" ref="S166:S173">Q166-I166</f>
        <v>0</v>
      </c>
      <c r="T166" s="35" t="e">
        <f aca="true" t="shared" si="33" ref="T166:T171">Q166/I166*100</f>
        <v>#DIV/0!</v>
      </c>
    </row>
    <row r="167" spans="1:20" ht="38.25" hidden="1">
      <c r="A167" s="30" t="s">
        <v>252</v>
      </c>
      <c r="B167" s="31">
        <v>10</v>
      </c>
      <c r="C167" s="32" t="s">
        <v>253</v>
      </c>
      <c r="D167" s="33"/>
      <c r="E167" s="33"/>
      <c r="F167" s="33"/>
      <c r="G167" s="33"/>
      <c r="H167" s="33"/>
      <c r="I167" s="34"/>
      <c r="J167" s="34"/>
      <c r="K167" s="34"/>
      <c r="L167" s="34"/>
      <c r="M167" s="34"/>
      <c r="N167" s="34"/>
      <c r="O167" s="34"/>
      <c r="P167" s="34"/>
      <c r="Q167" s="52">
        <f t="shared" si="31"/>
        <v>0</v>
      </c>
      <c r="R167" s="35"/>
      <c r="S167" s="35">
        <f t="shared" si="32"/>
        <v>0</v>
      </c>
      <c r="T167" s="35" t="e">
        <f t="shared" si="33"/>
        <v>#DIV/0!</v>
      </c>
    </row>
    <row r="168" spans="1:20" ht="38.25" hidden="1">
      <c r="A168" s="30" t="s">
        <v>254</v>
      </c>
      <c r="B168" s="31">
        <v>10</v>
      </c>
      <c r="C168" s="32" t="s">
        <v>255</v>
      </c>
      <c r="D168" s="33"/>
      <c r="E168" s="33"/>
      <c r="F168" s="33"/>
      <c r="G168" s="33"/>
      <c r="H168" s="33"/>
      <c r="I168" s="34"/>
      <c r="J168" s="34"/>
      <c r="K168" s="34"/>
      <c r="L168" s="34"/>
      <c r="M168" s="34"/>
      <c r="N168" s="34"/>
      <c r="O168" s="34"/>
      <c r="P168" s="34"/>
      <c r="Q168" s="52">
        <f t="shared" si="31"/>
        <v>0</v>
      </c>
      <c r="R168" s="35"/>
      <c r="S168" s="35">
        <f t="shared" si="32"/>
        <v>0</v>
      </c>
      <c r="T168" s="35" t="e">
        <f t="shared" si="33"/>
        <v>#DIV/0!</v>
      </c>
    </row>
    <row r="169" spans="1:20" ht="38.25" hidden="1">
      <c r="A169" s="30" t="s">
        <v>256</v>
      </c>
      <c r="B169" s="31">
        <v>10</v>
      </c>
      <c r="C169" s="32" t="s">
        <v>257</v>
      </c>
      <c r="D169" s="33"/>
      <c r="E169" s="33"/>
      <c r="F169" s="33"/>
      <c r="G169" s="33"/>
      <c r="H169" s="33"/>
      <c r="I169" s="34"/>
      <c r="J169" s="34"/>
      <c r="K169" s="34"/>
      <c r="L169" s="34"/>
      <c r="M169" s="34"/>
      <c r="N169" s="34"/>
      <c r="O169" s="34"/>
      <c r="P169" s="34"/>
      <c r="Q169" s="52">
        <f t="shared" si="31"/>
        <v>0</v>
      </c>
      <c r="R169" s="35"/>
      <c r="S169" s="35">
        <f t="shared" si="32"/>
        <v>0</v>
      </c>
      <c r="T169" s="35" t="e">
        <f t="shared" si="33"/>
        <v>#DIV/0!</v>
      </c>
    </row>
    <row r="170" spans="1:20" ht="38.25" hidden="1">
      <c r="A170" s="30" t="s">
        <v>258</v>
      </c>
      <c r="B170" s="31">
        <v>10</v>
      </c>
      <c r="C170" s="32" t="s">
        <v>259</v>
      </c>
      <c r="D170" s="33"/>
      <c r="E170" s="33"/>
      <c r="F170" s="33"/>
      <c r="G170" s="33"/>
      <c r="H170" s="33"/>
      <c r="I170" s="34"/>
      <c r="J170" s="34"/>
      <c r="K170" s="34"/>
      <c r="L170" s="34"/>
      <c r="M170" s="34"/>
      <c r="N170" s="34"/>
      <c r="O170" s="34"/>
      <c r="P170" s="34"/>
      <c r="Q170" s="52">
        <f t="shared" si="31"/>
        <v>0</v>
      </c>
      <c r="R170" s="35"/>
      <c r="S170" s="35">
        <f t="shared" si="32"/>
        <v>0</v>
      </c>
      <c r="T170" s="35" t="e">
        <f t="shared" si="33"/>
        <v>#DIV/0!</v>
      </c>
    </row>
    <row r="171" spans="1:20" ht="38.25" hidden="1">
      <c r="A171" s="30" t="s">
        <v>260</v>
      </c>
      <c r="B171" s="31">
        <v>10</v>
      </c>
      <c r="C171" s="32" t="s">
        <v>261</v>
      </c>
      <c r="D171" s="33"/>
      <c r="E171" s="33"/>
      <c r="F171" s="33"/>
      <c r="G171" s="33"/>
      <c r="H171" s="33"/>
      <c r="I171" s="34"/>
      <c r="J171" s="34"/>
      <c r="K171" s="34"/>
      <c r="L171" s="34"/>
      <c r="M171" s="34"/>
      <c r="N171" s="34"/>
      <c r="O171" s="34"/>
      <c r="P171" s="34"/>
      <c r="Q171" s="52">
        <f>Q173</f>
        <v>0</v>
      </c>
      <c r="R171" s="35"/>
      <c r="S171" s="35">
        <f t="shared" si="32"/>
        <v>0</v>
      </c>
      <c r="T171" s="35" t="e">
        <f t="shared" si="33"/>
        <v>#DIV/0!</v>
      </c>
    </row>
    <row r="172" spans="1:20" ht="48" customHeight="1">
      <c r="A172" s="93" t="s">
        <v>305</v>
      </c>
      <c r="B172" s="31"/>
      <c r="C172" s="32" t="s">
        <v>313</v>
      </c>
      <c r="D172" s="33"/>
      <c r="E172" s="33"/>
      <c r="F172" s="33"/>
      <c r="G172" s="33"/>
      <c r="H172" s="33"/>
      <c r="I172" s="34">
        <v>111114</v>
      </c>
      <c r="J172" s="34"/>
      <c r="K172" s="34"/>
      <c r="L172" s="34"/>
      <c r="M172" s="34"/>
      <c r="N172" s="34"/>
      <c r="O172" s="34"/>
      <c r="P172" s="34"/>
      <c r="Q172" s="52">
        <v>111113</v>
      </c>
      <c r="R172" s="35"/>
      <c r="S172" s="46">
        <f>Q172-I172</f>
        <v>-1</v>
      </c>
      <c r="T172" s="46">
        <f>Q172/I172*100</f>
        <v>99.9991000233994</v>
      </c>
    </row>
    <row r="173" spans="1:20" ht="22.5">
      <c r="A173" s="43" t="s">
        <v>5</v>
      </c>
      <c r="B173" s="47">
        <v>10</v>
      </c>
      <c r="C173" s="32" t="s">
        <v>314</v>
      </c>
      <c r="D173" s="48"/>
      <c r="E173" s="48"/>
      <c r="F173" s="48"/>
      <c r="G173" s="48"/>
      <c r="H173" s="48"/>
      <c r="I173" s="60">
        <v>0</v>
      </c>
      <c r="J173" s="45"/>
      <c r="K173" s="45"/>
      <c r="L173" s="45"/>
      <c r="M173" s="45"/>
      <c r="N173" s="45"/>
      <c r="O173" s="45"/>
      <c r="P173" s="45"/>
      <c r="Q173" s="52">
        <v>0</v>
      </c>
      <c r="R173" s="46">
        <v>1919740.46</v>
      </c>
      <c r="S173" s="46">
        <f t="shared" si="32"/>
        <v>0</v>
      </c>
      <c r="T173" s="46" t="e">
        <f>Q173/I173*100</f>
        <v>#DIV/0!</v>
      </c>
    </row>
    <row r="174" spans="1:20" ht="63.75" hidden="1">
      <c r="A174" s="30" t="s">
        <v>262</v>
      </c>
      <c r="B174" s="31">
        <v>10</v>
      </c>
      <c r="C174" s="32" t="s">
        <v>263</v>
      </c>
      <c r="D174" s="33"/>
      <c r="E174" s="33"/>
      <c r="F174" s="33"/>
      <c r="G174" s="33"/>
      <c r="H174" s="33"/>
      <c r="I174" s="34">
        <f>I175</f>
        <v>0</v>
      </c>
      <c r="J174" s="34"/>
      <c r="K174" s="34"/>
      <c r="L174" s="34"/>
      <c r="M174" s="34"/>
      <c r="N174" s="34"/>
      <c r="O174" s="34"/>
      <c r="P174" s="34"/>
      <c r="Q174" s="52">
        <f t="shared" si="31"/>
        <v>0</v>
      </c>
      <c r="R174" s="34">
        <f>R175</f>
        <v>1919740.46</v>
      </c>
      <c r="S174" s="34">
        <f>S175</f>
        <v>0</v>
      </c>
      <c r="T174" s="35" t="e">
        <f>T175</f>
        <v>#DIV/0!</v>
      </c>
    </row>
    <row r="175" spans="1:20" ht="63.75" hidden="1">
      <c r="A175" s="30" t="s">
        <v>262</v>
      </c>
      <c r="B175" s="31">
        <v>10</v>
      </c>
      <c r="C175" s="32" t="s">
        <v>264</v>
      </c>
      <c r="D175" s="33"/>
      <c r="E175" s="33"/>
      <c r="F175" s="33"/>
      <c r="G175" s="33"/>
      <c r="H175" s="33"/>
      <c r="I175" s="34">
        <v>0</v>
      </c>
      <c r="J175" s="34"/>
      <c r="K175" s="34"/>
      <c r="L175" s="34"/>
      <c r="M175" s="34"/>
      <c r="N175" s="34"/>
      <c r="O175" s="34"/>
      <c r="P175" s="34"/>
      <c r="Q175" s="52">
        <f t="shared" si="31"/>
        <v>0</v>
      </c>
      <c r="R175" s="35">
        <v>1919740.46</v>
      </c>
      <c r="S175" s="34">
        <f>Q175-I175</f>
        <v>0</v>
      </c>
      <c r="T175" s="35" t="e">
        <f>Q175/I175*100</f>
        <v>#DIV/0!</v>
      </c>
    </row>
    <row r="176" spans="1:20" ht="12.75" hidden="1">
      <c r="A176" s="17" t="s">
        <v>265</v>
      </c>
      <c r="B176" s="54"/>
      <c r="C176" s="19" t="s">
        <v>266</v>
      </c>
      <c r="D176" s="55"/>
      <c r="E176" s="55"/>
      <c r="F176" s="55"/>
      <c r="G176" s="55"/>
      <c r="H176" s="55"/>
      <c r="I176" s="21">
        <f aca="true" t="shared" si="34" ref="I176:P176">I177</f>
        <v>0</v>
      </c>
      <c r="J176" s="21">
        <f t="shared" si="34"/>
        <v>0</v>
      </c>
      <c r="K176" s="21">
        <f t="shared" si="34"/>
        <v>0</v>
      </c>
      <c r="L176" s="21">
        <f t="shared" si="34"/>
        <v>0</v>
      </c>
      <c r="M176" s="21">
        <f t="shared" si="34"/>
        <v>0</v>
      </c>
      <c r="N176" s="21">
        <f t="shared" si="34"/>
        <v>0</v>
      </c>
      <c r="O176" s="21">
        <f t="shared" si="34"/>
        <v>0</v>
      </c>
      <c r="P176" s="21">
        <f t="shared" si="34"/>
        <v>0</v>
      </c>
      <c r="Q176" s="52">
        <f t="shared" si="31"/>
        <v>0</v>
      </c>
      <c r="R176" s="36"/>
      <c r="S176" s="21">
        <f>Q176-I176</f>
        <v>0</v>
      </c>
      <c r="T176" s="36" t="e">
        <f>Q176/I176*100</f>
        <v>#DIV/0!</v>
      </c>
    </row>
    <row r="177" spans="1:20" ht="22.5" hidden="1">
      <c r="A177" s="56" t="s">
        <v>6</v>
      </c>
      <c r="B177" s="31"/>
      <c r="C177" s="44" t="s">
        <v>267</v>
      </c>
      <c r="D177" s="33"/>
      <c r="E177" s="33"/>
      <c r="F177" s="33"/>
      <c r="G177" s="33"/>
      <c r="H177" s="33"/>
      <c r="I177" s="34">
        <v>0</v>
      </c>
      <c r="J177" s="34"/>
      <c r="K177" s="34"/>
      <c r="L177" s="34"/>
      <c r="M177" s="34"/>
      <c r="N177" s="34"/>
      <c r="O177" s="34"/>
      <c r="P177" s="34"/>
      <c r="Q177" s="52">
        <f t="shared" si="31"/>
        <v>0</v>
      </c>
      <c r="R177" s="35"/>
      <c r="S177" s="34">
        <f>Q177-I177</f>
        <v>0</v>
      </c>
      <c r="T177" s="35" t="e">
        <f>Q177/I177*100</f>
        <v>#DIV/0!</v>
      </c>
    </row>
    <row r="178" spans="1:20" ht="36.75" customHeight="1" hidden="1">
      <c r="A178" s="17" t="s">
        <v>268</v>
      </c>
      <c r="B178" s="18"/>
      <c r="C178" s="19" t="s">
        <v>269</v>
      </c>
      <c r="D178" s="20"/>
      <c r="E178" s="20"/>
      <c r="F178" s="20"/>
      <c r="G178" s="20"/>
      <c r="H178" s="20"/>
      <c r="I178" s="21">
        <f aca="true" t="shared" si="35" ref="I178:P178">I179</f>
        <v>0</v>
      </c>
      <c r="J178" s="21">
        <f t="shared" si="35"/>
        <v>0</v>
      </c>
      <c r="K178" s="21">
        <f t="shared" si="35"/>
        <v>0</v>
      </c>
      <c r="L178" s="21">
        <f t="shared" si="35"/>
        <v>0</v>
      </c>
      <c r="M178" s="21">
        <f t="shared" si="35"/>
        <v>0</v>
      </c>
      <c r="N178" s="21">
        <f t="shared" si="35"/>
        <v>0</v>
      </c>
      <c r="O178" s="21">
        <f t="shared" si="35"/>
        <v>0</v>
      </c>
      <c r="P178" s="21">
        <f t="shared" si="35"/>
        <v>0</v>
      </c>
      <c r="Q178" s="52">
        <f t="shared" si="31"/>
        <v>0</v>
      </c>
      <c r="R178" s="21" t="e">
        <f>#REF!</f>
        <v>#REF!</v>
      </c>
      <c r="S178" s="21">
        <f>S179</f>
        <v>0</v>
      </c>
      <c r="T178" s="23">
        <v>0</v>
      </c>
    </row>
    <row r="179" spans="1:20" ht="46.5" customHeight="1" hidden="1">
      <c r="A179" s="57" t="s">
        <v>270</v>
      </c>
      <c r="B179" s="31"/>
      <c r="C179" s="32" t="s">
        <v>271</v>
      </c>
      <c r="D179" s="33"/>
      <c r="E179" s="33"/>
      <c r="F179" s="33"/>
      <c r="G179" s="33"/>
      <c r="H179" s="33"/>
      <c r="I179" s="34">
        <v>0</v>
      </c>
      <c r="J179" s="34"/>
      <c r="K179" s="34"/>
      <c r="L179" s="34"/>
      <c r="M179" s="34"/>
      <c r="N179" s="34"/>
      <c r="O179" s="34"/>
      <c r="P179" s="34"/>
      <c r="Q179" s="52">
        <f t="shared" si="31"/>
        <v>0</v>
      </c>
      <c r="R179" s="34"/>
      <c r="S179" s="35">
        <f aca="true" t="shared" si="36" ref="S179:S188">Q179-I179</f>
        <v>0</v>
      </c>
      <c r="T179" s="35">
        <v>0</v>
      </c>
    </row>
    <row r="180" spans="1:20" ht="22.5" hidden="1">
      <c r="A180" s="24" t="s">
        <v>272</v>
      </c>
      <c r="B180" s="31">
        <v>10</v>
      </c>
      <c r="C180" s="32" t="s">
        <v>273</v>
      </c>
      <c r="D180" s="33">
        <v>19475720</v>
      </c>
      <c r="E180" s="33">
        <v>19475720</v>
      </c>
      <c r="F180" s="33"/>
      <c r="G180" s="33"/>
      <c r="H180" s="33"/>
      <c r="I180" s="58"/>
      <c r="J180" s="34"/>
      <c r="K180" s="34"/>
      <c r="L180" s="34"/>
      <c r="M180" s="34"/>
      <c r="N180" s="34"/>
      <c r="O180" s="34"/>
      <c r="P180" s="34"/>
      <c r="Q180" s="52">
        <f t="shared" si="31"/>
        <v>0</v>
      </c>
      <c r="R180" s="34">
        <v>1784660.41</v>
      </c>
      <c r="S180" s="58">
        <f t="shared" si="36"/>
        <v>0</v>
      </c>
      <c r="T180" s="59" t="e">
        <f aca="true" t="shared" si="37" ref="T180:T188">Q180/I180*100</f>
        <v>#DIV/0!</v>
      </c>
    </row>
    <row r="181" spans="1:20" ht="12.75" hidden="1">
      <c r="A181" s="30" t="s">
        <v>274</v>
      </c>
      <c r="B181" s="31">
        <v>10</v>
      </c>
      <c r="C181" s="32" t="s">
        <v>275</v>
      </c>
      <c r="D181" s="33">
        <v>13580320</v>
      </c>
      <c r="E181" s="33">
        <v>13580320</v>
      </c>
      <c r="F181" s="33"/>
      <c r="G181" s="33"/>
      <c r="H181" s="33"/>
      <c r="I181" s="58"/>
      <c r="J181" s="34"/>
      <c r="K181" s="34"/>
      <c r="L181" s="34"/>
      <c r="M181" s="34"/>
      <c r="N181" s="34"/>
      <c r="O181" s="34"/>
      <c r="P181" s="34"/>
      <c r="Q181" s="52">
        <f t="shared" si="31"/>
        <v>0</v>
      </c>
      <c r="R181" s="34">
        <v>1203547.26</v>
      </c>
      <c r="S181" s="58">
        <f t="shared" si="36"/>
        <v>0</v>
      </c>
      <c r="T181" s="59" t="e">
        <f t="shared" si="37"/>
        <v>#DIV/0!</v>
      </c>
    </row>
    <row r="182" spans="1:20" ht="12.75" hidden="1">
      <c r="A182" s="30" t="s">
        <v>276</v>
      </c>
      <c r="B182" s="31">
        <v>10</v>
      </c>
      <c r="C182" s="32" t="s">
        <v>277</v>
      </c>
      <c r="D182" s="33">
        <v>13580320</v>
      </c>
      <c r="E182" s="33">
        <v>13580320</v>
      </c>
      <c r="F182" s="33"/>
      <c r="G182" s="33"/>
      <c r="H182" s="33"/>
      <c r="I182" s="58"/>
      <c r="J182" s="34"/>
      <c r="K182" s="34"/>
      <c r="L182" s="34"/>
      <c r="M182" s="34"/>
      <c r="N182" s="34"/>
      <c r="O182" s="34"/>
      <c r="P182" s="34"/>
      <c r="Q182" s="52">
        <f t="shared" si="31"/>
        <v>0</v>
      </c>
      <c r="R182" s="34">
        <v>1203547.26</v>
      </c>
      <c r="S182" s="58">
        <f t="shared" si="36"/>
        <v>0</v>
      </c>
      <c r="T182" s="59" t="e">
        <f t="shared" si="37"/>
        <v>#DIV/0!</v>
      </c>
    </row>
    <row r="183" spans="1:20" ht="51" hidden="1">
      <c r="A183" s="30" t="s">
        <v>278</v>
      </c>
      <c r="B183" s="31">
        <v>10</v>
      </c>
      <c r="C183" s="32" t="s">
        <v>279</v>
      </c>
      <c r="D183" s="33">
        <v>11854120</v>
      </c>
      <c r="E183" s="33">
        <v>11854120</v>
      </c>
      <c r="F183" s="33"/>
      <c r="G183" s="33"/>
      <c r="H183" s="33"/>
      <c r="I183" s="58"/>
      <c r="J183" s="34"/>
      <c r="K183" s="34"/>
      <c r="L183" s="34"/>
      <c r="M183" s="34"/>
      <c r="N183" s="34"/>
      <c r="O183" s="34"/>
      <c r="P183" s="34"/>
      <c r="Q183" s="52">
        <f t="shared" si="31"/>
        <v>0</v>
      </c>
      <c r="R183" s="34"/>
      <c r="S183" s="58">
        <f t="shared" si="36"/>
        <v>0</v>
      </c>
      <c r="T183" s="59" t="e">
        <f t="shared" si="37"/>
        <v>#DIV/0!</v>
      </c>
    </row>
    <row r="184" spans="1:20" ht="38.25" hidden="1">
      <c r="A184" s="30" t="s">
        <v>280</v>
      </c>
      <c r="B184" s="31">
        <v>10</v>
      </c>
      <c r="C184" s="32" t="s">
        <v>281</v>
      </c>
      <c r="D184" s="33">
        <v>1726200</v>
      </c>
      <c r="E184" s="33">
        <v>1726200</v>
      </c>
      <c r="F184" s="33"/>
      <c r="G184" s="33"/>
      <c r="H184" s="33"/>
      <c r="I184" s="58"/>
      <c r="J184" s="34"/>
      <c r="K184" s="34"/>
      <c r="L184" s="34"/>
      <c r="M184" s="34"/>
      <c r="N184" s="34"/>
      <c r="O184" s="34"/>
      <c r="P184" s="34"/>
      <c r="Q184" s="52">
        <f t="shared" si="31"/>
        <v>0</v>
      </c>
      <c r="R184" s="34">
        <v>1203547.26</v>
      </c>
      <c r="S184" s="58">
        <f t="shared" si="36"/>
        <v>0</v>
      </c>
      <c r="T184" s="59" t="e">
        <f t="shared" si="37"/>
        <v>#DIV/0!</v>
      </c>
    </row>
    <row r="185" spans="1:20" ht="38.25" hidden="1">
      <c r="A185" s="30" t="s">
        <v>282</v>
      </c>
      <c r="B185" s="31">
        <v>10</v>
      </c>
      <c r="C185" s="32" t="s">
        <v>283</v>
      </c>
      <c r="D185" s="33">
        <v>5895400</v>
      </c>
      <c r="E185" s="33">
        <v>5895400</v>
      </c>
      <c r="F185" s="33"/>
      <c r="G185" s="33"/>
      <c r="H185" s="33"/>
      <c r="I185" s="58"/>
      <c r="J185" s="34"/>
      <c r="K185" s="34"/>
      <c r="L185" s="34"/>
      <c r="M185" s="34"/>
      <c r="N185" s="34"/>
      <c r="O185" s="34"/>
      <c r="P185" s="34"/>
      <c r="Q185" s="52">
        <f t="shared" si="31"/>
        <v>0</v>
      </c>
      <c r="R185" s="34">
        <v>581113.15</v>
      </c>
      <c r="S185" s="58">
        <f t="shared" si="36"/>
        <v>0</v>
      </c>
      <c r="T185" s="59" t="e">
        <f t="shared" si="37"/>
        <v>#DIV/0!</v>
      </c>
    </row>
    <row r="186" spans="1:20" ht="12.75" hidden="1">
      <c r="A186" s="30" t="s">
        <v>265</v>
      </c>
      <c r="B186" s="31">
        <v>10</v>
      </c>
      <c r="C186" s="32" t="s">
        <v>284</v>
      </c>
      <c r="D186" s="33">
        <v>5895400</v>
      </c>
      <c r="E186" s="33">
        <v>5895400</v>
      </c>
      <c r="F186" s="33"/>
      <c r="G186" s="33"/>
      <c r="H186" s="33"/>
      <c r="I186" s="58"/>
      <c r="J186" s="34"/>
      <c r="K186" s="34"/>
      <c r="L186" s="34"/>
      <c r="M186" s="34"/>
      <c r="N186" s="34"/>
      <c r="O186" s="34"/>
      <c r="P186" s="34"/>
      <c r="Q186" s="52">
        <f t="shared" si="31"/>
        <v>0</v>
      </c>
      <c r="R186" s="34">
        <v>581113.15</v>
      </c>
      <c r="S186" s="58">
        <f t="shared" si="36"/>
        <v>0</v>
      </c>
      <c r="T186" s="59" t="e">
        <f t="shared" si="37"/>
        <v>#DIV/0!</v>
      </c>
    </row>
    <row r="187" spans="1:20" ht="51" hidden="1">
      <c r="A187" s="30" t="s">
        <v>285</v>
      </c>
      <c r="B187" s="31">
        <v>10</v>
      </c>
      <c r="C187" s="32" t="s">
        <v>286</v>
      </c>
      <c r="D187" s="33">
        <v>5402000</v>
      </c>
      <c r="E187" s="33">
        <v>5402000</v>
      </c>
      <c r="F187" s="33"/>
      <c r="G187" s="33"/>
      <c r="H187" s="33"/>
      <c r="I187" s="58"/>
      <c r="J187" s="34"/>
      <c r="K187" s="34"/>
      <c r="L187" s="34"/>
      <c r="M187" s="34"/>
      <c r="N187" s="34"/>
      <c r="O187" s="34"/>
      <c r="P187" s="34"/>
      <c r="Q187" s="52">
        <f t="shared" si="31"/>
        <v>0</v>
      </c>
      <c r="R187" s="34"/>
      <c r="S187" s="58">
        <f t="shared" si="36"/>
        <v>0</v>
      </c>
      <c r="T187" s="59" t="e">
        <f t="shared" si="37"/>
        <v>#DIV/0!</v>
      </c>
    </row>
    <row r="188" spans="1:20" ht="38.25" hidden="1">
      <c r="A188" s="30" t="s">
        <v>287</v>
      </c>
      <c r="B188" s="31">
        <v>10</v>
      </c>
      <c r="C188" s="32" t="s">
        <v>288</v>
      </c>
      <c r="D188" s="33">
        <v>493400</v>
      </c>
      <c r="E188" s="33">
        <v>493400</v>
      </c>
      <c r="F188" s="33"/>
      <c r="G188" s="33"/>
      <c r="H188" s="33"/>
      <c r="I188" s="58"/>
      <c r="J188" s="34"/>
      <c r="K188" s="34"/>
      <c r="L188" s="34"/>
      <c r="M188" s="34"/>
      <c r="N188" s="34"/>
      <c r="O188" s="34"/>
      <c r="P188" s="34"/>
      <c r="Q188" s="52">
        <f t="shared" si="31"/>
        <v>0</v>
      </c>
      <c r="R188" s="34">
        <v>581113.15</v>
      </c>
      <c r="S188" s="58">
        <f t="shared" si="36"/>
        <v>0</v>
      </c>
      <c r="T188" s="59" t="e">
        <f t="shared" si="37"/>
        <v>#DIV/0!</v>
      </c>
    </row>
    <row r="189" spans="1:20" ht="12.75">
      <c r="A189" s="17" t="s">
        <v>265</v>
      </c>
      <c r="B189" s="54"/>
      <c r="C189" s="19" t="s">
        <v>266</v>
      </c>
      <c r="D189" s="55"/>
      <c r="E189" s="55"/>
      <c r="F189" s="55"/>
      <c r="G189" s="55"/>
      <c r="H189" s="55"/>
      <c r="I189" s="21">
        <f aca="true" t="shared" si="38" ref="I189:P189">I190</f>
        <v>0</v>
      </c>
      <c r="J189" s="21">
        <f t="shared" si="38"/>
        <v>0</v>
      </c>
      <c r="K189" s="21">
        <f t="shared" si="38"/>
        <v>0</v>
      </c>
      <c r="L189" s="21">
        <f t="shared" si="38"/>
        <v>0</v>
      </c>
      <c r="M189" s="21">
        <f t="shared" si="38"/>
        <v>0</v>
      </c>
      <c r="N189" s="21">
        <f t="shared" si="38"/>
        <v>0</v>
      </c>
      <c r="O189" s="21">
        <f t="shared" si="38"/>
        <v>0</v>
      </c>
      <c r="P189" s="21">
        <f t="shared" si="38"/>
        <v>0</v>
      </c>
      <c r="Q189" s="94">
        <f t="shared" si="31"/>
        <v>0</v>
      </c>
      <c r="R189" s="36"/>
      <c r="S189" s="21">
        <f>Q189-I189</f>
        <v>0</v>
      </c>
      <c r="T189" s="36">
        <v>0</v>
      </c>
    </row>
    <row r="190" spans="1:20" ht="22.5">
      <c r="A190" s="56" t="s">
        <v>6</v>
      </c>
      <c r="B190" s="31"/>
      <c r="C190" s="44" t="s">
        <v>267</v>
      </c>
      <c r="D190" s="33"/>
      <c r="E190" s="33"/>
      <c r="F190" s="33"/>
      <c r="G190" s="33"/>
      <c r="H190" s="33"/>
      <c r="I190" s="34">
        <v>0</v>
      </c>
      <c r="J190" s="34"/>
      <c r="K190" s="34"/>
      <c r="L190" s="34"/>
      <c r="M190" s="34"/>
      <c r="N190" s="34"/>
      <c r="O190" s="34"/>
      <c r="P190" s="34"/>
      <c r="Q190" s="52">
        <v>0</v>
      </c>
      <c r="R190" s="35"/>
      <c r="S190" s="34">
        <f>Q190-I190</f>
        <v>0</v>
      </c>
      <c r="T190" s="35">
        <v>0</v>
      </c>
    </row>
    <row r="192" ht="3" customHeight="1"/>
  </sheetData>
  <sheetProtection selectLockedCells="1" selectUnlockedCells="1"/>
  <mergeCells count="9">
    <mergeCell ref="X12:AQ13"/>
    <mergeCell ref="Q2:S2"/>
    <mergeCell ref="A8:T9"/>
    <mergeCell ref="A12:A13"/>
    <mergeCell ref="C12:C13"/>
    <mergeCell ref="I12:I13"/>
    <mergeCell ref="Q12:Q13"/>
    <mergeCell ref="S12:T12"/>
    <mergeCell ref="Q3:T6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2019-06-04T06:59:44Z</cp:lastPrinted>
  <dcterms:modified xsi:type="dcterms:W3CDTF">2019-06-04T06:59:53Z</dcterms:modified>
  <cp:category/>
  <cp:version/>
  <cp:contentType/>
  <cp:contentStatus/>
</cp:coreProperties>
</file>