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80" windowHeight="7935" activeTab="0"/>
  </bookViews>
  <sheets>
    <sheet name="ведомственная прил.2" sheetId="1" r:id="rId1"/>
  </sheets>
  <definedNames/>
  <calcPr fullCalcOnLoad="1"/>
</workbook>
</file>

<file path=xl/sharedStrings.xml><?xml version="1.0" encoding="utf-8"?>
<sst xmlns="http://schemas.openxmlformats.org/spreadsheetml/2006/main" count="1136" uniqueCount="260">
  <si>
    <t>в редакции решения сессии   №  от ________</t>
  </si>
  <si>
    <t>(тыс.рублей)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</si>
  <si>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</si>
  <si>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</si>
  <si>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</si>
  <si>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</si>
  <si>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</si>
  <si>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</si>
  <si>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</si>
  <si>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</si>
  <si>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</si>
  <si>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</si>
  <si>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</si>
  <si>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</si>
  <si>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</si>
  <si>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</si>
  <si>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</si>
  <si>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</si>
  <si>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</si>
  <si>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</si>
  <si>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</si>
  <si>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001</t>
  </si>
  <si>
    <t>006</t>
  </si>
  <si>
    <t>05</t>
  </si>
  <si>
    <t>000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</si>
  <si>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</si>
  <si>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</si>
  <si>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</si>
  <si>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</si>
  <si>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 xml:space="preserve"> 00</t>
  </si>
  <si>
    <t>Обслуживание государственного и муниципального долга</t>
  </si>
  <si>
    <t>12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</si>
  <si>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</si>
  <si>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</si>
  <si>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</si>
  <si>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</si>
  <si>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</si>
  <si>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</si>
  <si>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</si>
  <si>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</si>
  <si>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</si>
  <si>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</si>
  <si>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</si>
  <si>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</si>
  <si>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</si>
  <si>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</si>
  <si>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</si>
  <si>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</si>
  <si>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</si>
  <si>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</si>
  <si>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</si>
  <si>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</si>
  <si>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</si>
  <si>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</si>
  <si>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</si>
  <si>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</si>
  <si>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</si>
  <si>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</si>
  <si>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</si>
  <si>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</si>
  <si>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</si>
  <si>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</si>
  <si>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</si>
  <si>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</si>
  <si>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</si>
  <si>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</si>
  <si>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</si>
  <si>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</si>
  <si>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</si>
  <si>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</si>
  <si>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</si>
  <si>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</si>
  <si>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</si>
  <si>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</si>
  <si>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>351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</si>
  <si>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</si>
  <si>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</si>
  <si>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</si>
  <si>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</si>
  <si>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</si>
  <si>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</si>
  <si>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</si>
  <si>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</si>
  <si>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</si>
  <si>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</si>
  <si>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</si>
  <si>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</si>
  <si>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</si>
  <si>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</si>
  <si>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</si>
  <si>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</si>
  <si>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</si>
  <si>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</si>
  <si>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</si>
  <si>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</si>
  <si>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</si>
  <si>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</si>
  <si>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</si>
  <si>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</si>
  <si>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</si>
  <si>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</si>
  <si>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</si>
  <si>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</si>
  <si>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</si>
  <si>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</si>
  <si>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</si>
  <si>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</si>
  <si>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</si>
  <si>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</si>
  <si>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</si>
  <si>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</si>
  <si>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</si>
  <si>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</si>
  <si>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</si>
  <si>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</si>
  <si>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</si>
  <si>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</si>
  <si>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</si>
  <si>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</si>
  <si>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</si>
  <si>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</si>
  <si>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</si>
  <si>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</si>
  <si>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</si>
  <si>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</si>
  <si>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</si>
  <si>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</si>
  <si>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</si>
  <si>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</si>
  <si>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</si>
  <si>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</si>
  <si>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</si>
  <si>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</si>
  <si>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10</t>
  </si>
  <si>
    <t>Пенсионное обеспечение</t>
  </si>
  <si>
    <t>Пенсии</t>
  </si>
  <si>
    <t>017</t>
  </si>
  <si>
    <t xml:space="preserve">       ИТОГО РАСХОДОВ: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</si>
  <si>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</si>
  <si>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</si>
  <si>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</si>
  <si>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</si>
  <si>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</si>
  <si>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 xml:space="preserve">Проведение выборов главы муниципального образования </t>
  </si>
  <si>
    <t>Целевые программы муниципальных образований</t>
  </si>
  <si>
    <t>Код главного администратора</t>
  </si>
  <si>
    <t>14</t>
  </si>
  <si>
    <t>Другие вопросы в области национальной безопасности и правоохранительной деятельности</t>
  </si>
  <si>
    <t>Поддержка жилищного хозяйства</t>
  </si>
  <si>
    <t xml:space="preserve">Мероприятия в области жилищного хозяйства </t>
  </si>
  <si>
    <t>120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</si>
  <si>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</si>
  <si>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</si>
  <si>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</si>
  <si>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</si>
  <si>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</si>
  <si>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242</t>
  </si>
  <si>
    <t>244</t>
  </si>
  <si>
    <t>852</t>
  </si>
  <si>
    <t>Закупка товаров, работ и услуг в сфере информационно-коммуникационных технологий</t>
  </si>
  <si>
    <t>Уплата прочих налогов, сборов и иных обязательных платежей</t>
  </si>
  <si>
    <t>110</t>
  </si>
  <si>
    <t>111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</si>
  <si>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</si>
  <si>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</si>
  <si>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</si>
  <si>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</si>
  <si>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</si>
  <si>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</si>
  <si>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</si>
  <si>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</si>
  <si>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Прочие закупки товаров, работ и услуг для государственных нужд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</si>
  <si>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</si>
  <si>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0</t>
  </si>
  <si>
    <t>7</t>
  </si>
  <si>
    <t>050</t>
  </si>
  <si>
    <t>602</t>
  </si>
  <si>
    <t>011</t>
  </si>
  <si>
    <t>015</t>
  </si>
  <si>
    <t>Дорожное хозяйство (дорожные фонды)</t>
  </si>
  <si>
    <t>Дорожный фонд</t>
  </si>
  <si>
    <t>Реализация функций,связанных с общегосударственным управлением</t>
  </si>
  <si>
    <t>007</t>
  </si>
  <si>
    <t>Администрация Мелиоративного сельского поселения</t>
  </si>
  <si>
    <t>Ремонт ливневой канализации</t>
  </si>
  <si>
    <t>00 0 00 00000</t>
  </si>
  <si>
    <t>20 0 00 10300</t>
  </si>
  <si>
    <t>20 0 00 10400</t>
  </si>
  <si>
    <t>20 0 00 51180</t>
  </si>
  <si>
    <t>20 0 00 42140</t>
  </si>
  <si>
    <t>05 0 00 73500</t>
  </si>
  <si>
    <t>01 0 00 72180</t>
  </si>
  <si>
    <t>01 0 00 72950</t>
  </si>
  <si>
    <t>01 0 00 72500</t>
  </si>
  <si>
    <t>10 0 00 76020</t>
  </si>
  <si>
    <t>12 0 00 76010</t>
  </si>
  <si>
    <t>12 0 00 76050</t>
  </si>
  <si>
    <t>07 0 00 74400</t>
  </si>
  <si>
    <t>07 0 00 74520</t>
  </si>
  <si>
    <t>03 0 00 84910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</si>
  <si>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</si>
  <si>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</si>
  <si>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Предупреждение и ликвидация последствий чрезвычайных ситуаций и стихийных бедствий</t>
  </si>
  <si>
    <t>Муниципальная целевая программа "Профилактика правонарушений на территории Мелиоративного сельского поселения Прионежского района до 2018 года"</t>
  </si>
  <si>
    <t>Мероприятия по обеспечению мер пожарной безопасности</t>
  </si>
  <si>
    <t>Строительство и содержание автомобильных дорог и инженерных сооружений на них в границах городских округов и поселений</t>
  </si>
  <si>
    <t>Мероприятия в области культуры и кинематографии</t>
  </si>
  <si>
    <t>Услуги, связанные с обеспечением деятельности организаций</t>
  </si>
  <si>
    <t>Доплата к трудовой пенсии лицам, замещавшим муниципальные должности</t>
  </si>
  <si>
    <t>Взносы в фонд капитального ремонта общего имущества многоквартирных домов</t>
  </si>
  <si>
    <t>Мероприятия по организации сбора и вывоза мусора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</si>
  <si>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</si>
  <si>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</si>
  <si>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310</t>
  </si>
  <si>
    <t>Расходы на выплату персоналу казенных учреждений</t>
  </si>
  <si>
    <t>Публичные нормативные социальные выплаты гражданам</t>
  </si>
  <si>
    <t>Резервный фонд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</si>
  <si>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</si>
  <si>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</si>
  <si>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</si>
  <si>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</si>
  <si>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09 4 00 43140</t>
  </si>
  <si>
    <t>05 3 01 73520</t>
  </si>
  <si>
    <t>05 3 01 90400</t>
  </si>
  <si>
    <t>05 3 01 73500</t>
  </si>
  <si>
    <t>Итого расходов</t>
  </si>
  <si>
    <t>Уточненный план</t>
  </si>
  <si>
    <t>Исполнено</t>
  </si>
  <si>
    <t>отклонения фактических показателей от плановых</t>
  </si>
  <si>
    <t>% исполнения</t>
  </si>
  <si>
    <t>Субсидия на поддержку местных инициатив граждан, проживающих в городских и сельских поселениях</t>
  </si>
  <si>
    <t>13</t>
  </si>
  <si>
    <t>Обслуживание государственного внутреннего и муниципального долга</t>
  </si>
  <si>
    <t xml:space="preserve">Процентные платежи по муниципальному долгу </t>
  </si>
  <si>
    <t>11 0 00 70650</t>
  </si>
  <si>
    <t>Обслуживание муниципального долга</t>
  </si>
  <si>
    <t>730</t>
  </si>
  <si>
    <t>09 3 00 43180</t>
  </si>
  <si>
    <t>05 4 00 73800</t>
  </si>
  <si>
    <t>Субсидия на реализацию мероприятий по формированию современной городской среды</t>
  </si>
  <si>
    <t>05 4 00 L5550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</si>
  <si>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</si>
  <si>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07 0 01 43250</t>
  </si>
  <si>
    <t>20 0 00 10600</t>
  </si>
  <si>
    <t>07 0 01 S3250</t>
  </si>
  <si>
    <t>07 0 01 00000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</si>
  <si>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</si>
  <si>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</si>
  <si>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</si>
  <si>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</si>
  <si>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</si>
  <si>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>09 3 00 S3180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</si>
  <si>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Республики Карелия"</t>
  </si>
  <si>
    <t>Расходы на выплаты персоналу государственных (муниципальных) органов</t>
  </si>
  <si>
    <t>20 0 00 43170</t>
  </si>
  <si>
    <t>11 2 00 41040</t>
  </si>
  <si>
    <t>Софинансирование мероприятий по поддержке местных инициатив граждан, проживающих в городских и сельских поселениях</t>
  </si>
  <si>
    <t>09 4 00 S3140</t>
  </si>
  <si>
    <t>Приложение № 2                                                                                          к Постановлению Администрации Мелиоративного сельского поселения № 30 от 07.10.2020 г.</t>
  </si>
  <si>
    <t xml:space="preserve">Исполнение расходов бюджета Мелиоративного сельского поселения за 3 квартал 2020 года по разделам и подразделам, целевым статьям  и видам расходов классификации расходов бюджетов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</si>
</sst>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72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33" borderId="10" xfId="0" applyNumberFormat="1" applyFont="1" applyFill="1" applyBorder="1" applyAlignment="1">
      <alignment horizontal="center" vertical="top"/>
    </xf>
    <xf numFmtId="0" fontId="10" fillId="34" borderId="11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 applyProtection="1">
      <alignment horizontal="center" vertical="top"/>
      <protection locked="0"/>
    </xf>
    <xf numFmtId="0" fontId="3" fillId="35" borderId="13" xfId="0" applyFont="1" applyFill="1" applyBorder="1" applyAlignment="1">
      <alignment horizontal="left" vertical="top" wrapText="1"/>
    </xf>
    <xf numFmtId="49" fontId="3" fillId="35" borderId="14" xfId="0" applyNumberFormat="1" applyFont="1" applyFill="1" applyBorder="1" applyAlignment="1" applyProtection="1">
      <alignment horizontal="center" vertical="top"/>
      <protection/>
    </xf>
    <xf numFmtId="49" fontId="3" fillId="35" borderId="14" xfId="0" applyNumberFormat="1" applyFont="1" applyFill="1" applyBorder="1" applyAlignment="1" applyProtection="1">
      <alignment horizontal="center" vertical="top"/>
      <protection locked="0"/>
    </xf>
    <xf numFmtId="0" fontId="11" fillId="0" borderId="13" xfId="0" applyFont="1" applyBorder="1" applyAlignment="1">
      <alignment horizontal="left" vertical="top" wrapText="1"/>
    </xf>
    <xf numFmtId="49" fontId="11" fillId="0" borderId="14" xfId="0" applyNumberFormat="1" applyFont="1" applyFill="1" applyBorder="1" applyAlignment="1" applyProtection="1">
      <alignment horizontal="center" vertical="top"/>
      <protection/>
    </xf>
    <xf numFmtId="49" fontId="11" fillId="0" borderId="14" xfId="0" applyNumberFormat="1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>
      <alignment/>
    </xf>
    <xf numFmtId="49" fontId="11" fillId="0" borderId="14" xfId="0" applyNumberFormat="1" applyFont="1" applyFill="1" applyBorder="1" applyAlignment="1" applyProtection="1">
      <alignment horizontal="center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top"/>
      <protection/>
    </xf>
    <xf numFmtId="49" fontId="11" fillId="35" borderId="14" xfId="0" applyNumberFormat="1" applyFont="1" applyFill="1" applyBorder="1" applyAlignment="1" applyProtection="1">
      <alignment horizontal="center" vertical="top"/>
      <protection locked="0"/>
    </xf>
    <xf numFmtId="0" fontId="10" fillId="34" borderId="13" xfId="0" applyFont="1" applyFill="1" applyBorder="1" applyAlignment="1">
      <alignment horizontal="left" vertical="top" wrapText="1"/>
    </xf>
    <xf numFmtId="49" fontId="10" fillId="34" borderId="14" xfId="0" applyNumberFormat="1" applyFont="1" applyFill="1" applyBorder="1" applyAlignment="1" applyProtection="1">
      <alignment horizontal="center" vertical="top"/>
      <protection/>
    </xf>
    <xf numFmtId="49" fontId="10" fillId="34" borderId="14" xfId="0" applyNumberFormat="1" applyFont="1" applyFill="1" applyBorder="1" applyAlignment="1" applyProtection="1">
      <alignment horizontal="center" vertical="top"/>
      <protection locked="0"/>
    </xf>
    <xf numFmtId="49" fontId="11" fillId="0" borderId="14" xfId="0" applyNumberFormat="1" applyFont="1" applyBorder="1" applyAlignment="1">
      <alignment horizontal="center" vertical="top"/>
    </xf>
    <xf numFmtId="49" fontId="9" fillId="33" borderId="15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49" fontId="3" fillId="0" borderId="14" xfId="0" applyNumberFormat="1" applyFont="1" applyBorder="1" applyAlignment="1" applyProtection="1">
      <alignment horizontal="center" vertical="top"/>
      <protection locked="0"/>
    </xf>
    <xf numFmtId="0" fontId="9" fillId="33" borderId="16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49" fontId="10" fillId="34" borderId="14" xfId="0" applyNumberFormat="1" applyFont="1" applyFill="1" applyBorder="1" applyAlignment="1" applyProtection="1">
      <alignment horizontal="center" vertical="top" wrapText="1"/>
      <protection/>
    </xf>
    <xf numFmtId="49" fontId="7" fillId="35" borderId="14" xfId="0" applyNumberFormat="1" applyFont="1" applyFill="1" applyBorder="1" applyAlignment="1" applyProtection="1">
      <alignment horizontal="center" vertical="top" wrapText="1"/>
      <protection/>
    </xf>
    <xf numFmtId="49" fontId="3" fillId="35" borderId="14" xfId="0" applyNumberFormat="1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/>
    </xf>
    <xf numFmtId="49" fontId="9" fillId="33" borderId="15" xfId="0" applyNumberFormat="1" applyFont="1" applyFill="1" applyBorder="1" applyAlignment="1" applyProtection="1">
      <alignment horizontal="center" vertical="top" wrapText="1"/>
      <protection/>
    </xf>
    <xf numFmtId="49" fontId="10" fillId="34" borderId="12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 applyProtection="1">
      <alignment horizontal="left" vertical="top" wrapText="1"/>
      <protection/>
    </xf>
    <xf numFmtId="49" fontId="11" fillId="0" borderId="13" xfId="0" applyNumberFormat="1" applyFont="1" applyFill="1" applyBorder="1" applyAlignment="1" applyProtection="1">
      <alignment horizontal="left" vertical="top" wrapText="1"/>
      <protection/>
    </xf>
    <xf numFmtId="49" fontId="11" fillId="0" borderId="14" xfId="0" applyNumberFormat="1" applyFont="1" applyBorder="1" applyAlignment="1">
      <alignment vertical="top"/>
    </xf>
    <xf numFmtId="49" fontId="3" fillId="0" borderId="14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/>
    </xf>
    <xf numFmtId="49" fontId="7" fillId="35" borderId="14" xfId="0" applyNumberFormat="1" applyFont="1" applyFill="1" applyBorder="1" applyAlignment="1" applyProtection="1">
      <alignment horizontal="center" vertical="top"/>
      <protection/>
    </xf>
    <xf numFmtId="49" fontId="15" fillId="0" borderId="14" xfId="0" applyNumberFormat="1" applyFont="1" applyFill="1" applyBorder="1" applyAlignment="1" applyProtection="1">
      <alignment horizontal="center" vertical="top"/>
      <protection/>
    </xf>
    <xf numFmtId="49" fontId="11" fillId="0" borderId="14" xfId="0" applyNumberFormat="1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wrapText="1"/>
    </xf>
    <xf numFmtId="49" fontId="9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34" borderId="14" xfId="0" applyNumberFormat="1" applyFont="1" applyFill="1" applyBorder="1" applyAlignment="1">
      <alignment horizontal="center" vertical="top"/>
    </xf>
    <xf numFmtId="49" fontId="11" fillId="35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/>
    </xf>
    <xf numFmtId="49" fontId="16" fillId="33" borderId="15" xfId="0" applyNumberFormat="1" applyFont="1" applyFill="1" applyBorder="1" applyAlignment="1" applyProtection="1">
      <alignment horizontal="center" vertical="top"/>
      <protection locked="0"/>
    </xf>
    <xf numFmtId="0" fontId="3" fillId="0" borderId="17" xfId="0" applyFont="1" applyBorder="1" applyAlignment="1">
      <alignment horizontal="left" vertical="top" wrapText="1"/>
    </xf>
    <xf numFmtId="49" fontId="9" fillId="33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 applyProtection="1">
      <alignment horizontal="center" vertical="top"/>
      <protection locked="0"/>
    </xf>
    <xf numFmtId="49" fontId="9" fillId="35" borderId="14" xfId="0" applyNumberFormat="1" applyFont="1" applyFill="1" applyBorder="1" applyAlignment="1">
      <alignment horizontal="center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0" fontId="6" fillId="36" borderId="20" xfId="0" applyFont="1" applyFill="1" applyBorder="1" applyAlignment="1" applyProtection="1">
      <alignment horizontal="left" vertical="top" wrapText="1"/>
      <protection/>
    </xf>
    <xf numFmtId="0" fontId="6" fillId="36" borderId="21" xfId="0" applyFont="1" applyFill="1" applyBorder="1" applyAlignment="1" applyProtection="1">
      <alignment horizontal="left" vertical="top" wrapText="1"/>
      <protection/>
    </xf>
    <xf numFmtId="49" fontId="6" fillId="36" borderId="21" xfId="0" applyNumberFormat="1" applyFont="1" applyFill="1" applyBorder="1" applyAlignment="1">
      <alignment horizontal="left" vertical="top"/>
    </xf>
    <xf numFmtId="49" fontId="6" fillId="36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34" borderId="22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3" fillId="35" borderId="15" xfId="0" applyNumberFormat="1" applyFont="1" applyFill="1" applyBorder="1" applyAlignment="1" applyProtection="1">
      <alignment horizontal="center" vertical="top"/>
      <protection locked="0"/>
    </xf>
    <xf numFmtId="49" fontId="9" fillId="33" borderId="12" xfId="0" applyNumberFormat="1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Border="1" applyAlignment="1">
      <alignment horizontal="left" vertical="top" wrapText="1"/>
    </xf>
    <xf numFmtId="49" fontId="9" fillId="33" borderId="14" xfId="0" applyNumberFormat="1" applyFont="1" applyFill="1" applyBorder="1" applyAlignment="1" applyProtection="1">
      <alignment horizontal="center" vertical="top"/>
      <protection/>
    </xf>
    <xf numFmtId="49" fontId="9" fillId="33" borderId="14" xfId="0" applyNumberFormat="1" applyFont="1" applyFill="1" applyBorder="1" applyAlignment="1" applyProtection="1">
      <alignment horizontal="center" vertical="top"/>
      <protection locked="0"/>
    </xf>
    <xf numFmtId="49" fontId="13" fillId="34" borderId="14" xfId="0" applyNumberFormat="1" applyFont="1" applyFill="1" applyBorder="1" applyAlignment="1" applyProtection="1">
      <alignment horizontal="center" vertical="top"/>
      <protection/>
    </xf>
    <xf numFmtId="49" fontId="13" fillId="34" borderId="14" xfId="0" applyNumberFormat="1" applyFont="1" applyFill="1" applyBorder="1" applyAlignment="1" applyProtection="1">
      <alignment horizontal="center" vertical="top"/>
      <protection locked="0"/>
    </xf>
    <xf numFmtId="0" fontId="7" fillId="0" borderId="17" xfId="0" applyFont="1" applyBorder="1" applyAlignment="1">
      <alignment horizontal="left" vertical="top" wrapText="1"/>
    </xf>
    <xf numFmtId="0" fontId="13" fillId="34" borderId="13" xfId="0" applyFont="1" applyFill="1" applyBorder="1" applyAlignment="1">
      <alignment horizontal="left" vertical="top" wrapText="1"/>
    </xf>
    <xf numFmtId="49" fontId="13" fillId="34" borderId="14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" fontId="3" fillId="0" borderId="23" xfId="0" applyNumberFormat="1" applyFont="1" applyBorder="1" applyAlignment="1">
      <alignment vertical="top"/>
    </xf>
    <xf numFmtId="49" fontId="10" fillId="34" borderId="12" xfId="0" applyNumberFormat="1" applyFont="1" applyFill="1" applyBorder="1" applyAlignment="1" applyProtection="1">
      <alignment horizontal="center" vertical="top" wrapText="1"/>
      <protection/>
    </xf>
    <xf numFmtId="4" fontId="3" fillId="35" borderId="23" xfId="0" applyNumberFormat="1" applyFont="1" applyFill="1" applyBorder="1" applyAlignment="1">
      <alignment vertical="top"/>
    </xf>
    <xf numFmtId="4" fontId="3" fillId="0" borderId="23" xfId="0" applyNumberFormat="1" applyFont="1" applyFill="1" applyBorder="1" applyAlignment="1">
      <alignment vertical="top"/>
    </xf>
    <xf numFmtId="4" fontId="11" fillId="0" borderId="23" xfId="0" applyNumberFormat="1" applyFont="1" applyBorder="1" applyAlignment="1">
      <alignment vertical="top"/>
    </xf>
    <xf numFmtId="4" fontId="10" fillId="34" borderId="23" xfId="0" applyNumberFormat="1" applyFont="1" applyFill="1" applyBorder="1" applyAlignment="1">
      <alignment vertical="top"/>
    </xf>
    <xf numFmtId="4" fontId="11" fillId="35" borderId="23" xfId="0" applyNumberFormat="1" applyFont="1" applyFill="1" applyBorder="1" applyAlignment="1">
      <alignment vertical="top"/>
    </xf>
    <xf numFmtId="4" fontId="10" fillId="34" borderId="24" xfId="0" applyNumberFormat="1" applyFont="1" applyFill="1" applyBorder="1" applyAlignment="1">
      <alignment vertical="top"/>
    </xf>
    <xf numFmtId="4" fontId="3" fillId="0" borderId="25" xfId="0" applyNumberFormat="1" applyFont="1" applyBorder="1" applyAlignment="1">
      <alignment vertical="top"/>
    </xf>
    <xf numFmtId="4" fontId="9" fillId="33" borderId="23" xfId="0" applyNumberFormat="1" applyFont="1" applyFill="1" applyBorder="1" applyAlignment="1">
      <alignment vertical="top"/>
    </xf>
    <xf numFmtId="4" fontId="9" fillId="33" borderId="26" xfId="0" applyNumberFormat="1" applyFont="1" applyFill="1" applyBorder="1" applyAlignment="1">
      <alignment vertical="top"/>
    </xf>
    <xf numFmtId="4" fontId="13" fillId="34" borderId="23" xfId="0" applyNumberFormat="1" applyFont="1" applyFill="1" applyBorder="1" applyAlignment="1">
      <alignment vertical="top"/>
    </xf>
    <xf numFmtId="49" fontId="17" fillId="33" borderId="10" xfId="0" applyNumberFormat="1" applyFont="1" applyFill="1" applyBorder="1" applyAlignment="1">
      <alignment horizontal="center" vertical="top"/>
    </xf>
    <xf numFmtId="49" fontId="19" fillId="34" borderId="18" xfId="0" applyNumberFormat="1" applyFont="1" applyFill="1" applyBorder="1" applyAlignment="1" applyProtection="1">
      <alignment horizontal="center" vertical="top"/>
      <protection/>
    </xf>
    <xf numFmtId="49" fontId="19" fillId="34" borderId="18" xfId="0" applyNumberFormat="1" applyFont="1" applyFill="1" applyBorder="1" applyAlignment="1" applyProtection="1">
      <alignment horizontal="center" vertical="top"/>
      <protection locked="0"/>
    </xf>
    <xf numFmtId="49" fontId="18" fillId="35" borderId="14" xfId="0" applyNumberFormat="1" applyFont="1" applyFill="1" applyBorder="1" applyAlignment="1" applyProtection="1">
      <alignment horizontal="center" vertical="top"/>
      <protection/>
    </xf>
    <xf numFmtId="49" fontId="18" fillId="35" borderId="14" xfId="0" applyNumberFormat="1" applyFont="1" applyFill="1" applyBorder="1" applyAlignment="1" applyProtection="1">
      <alignment horizontal="center" vertical="top"/>
      <protection locked="0"/>
    </xf>
    <xf numFmtId="49" fontId="20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Border="1" applyAlignment="1" applyProtection="1">
      <alignment horizontal="center" vertical="top"/>
      <protection locked="0"/>
    </xf>
    <xf numFmtId="49" fontId="19" fillId="34" borderId="14" xfId="0" applyNumberFormat="1" applyFont="1" applyFill="1" applyBorder="1" applyAlignment="1" applyProtection="1">
      <alignment horizontal="center" vertical="top"/>
      <protection/>
    </xf>
    <xf numFmtId="49" fontId="19" fillId="34" borderId="14" xfId="0" applyNumberFormat="1" applyFont="1" applyFill="1" applyBorder="1" applyAlignment="1" applyProtection="1">
      <alignment horizontal="center" vertical="top"/>
      <protection locked="0"/>
    </xf>
    <xf numFmtId="49" fontId="20" fillId="0" borderId="14" xfId="0" applyNumberFormat="1" applyFont="1" applyFill="1" applyBorder="1" applyAlignment="1" applyProtection="1">
      <alignment horizontal="center" vertical="top"/>
      <protection locked="0"/>
    </xf>
    <xf numFmtId="49" fontId="18" fillId="0" borderId="14" xfId="0" applyNumberFormat="1" applyFont="1" applyFill="1" applyBorder="1" applyAlignment="1" applyProtection="1">
      <alignment horizontal="center" vertical="top"/>
      <protection locked="0"/>
    </xf>
    <xf numFmtId="49" fontId="18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Border="1" applyAlignment="1">
      <alignment horizontal="center" vertical="top"/>
    </xf>
    <xf numFmtId="49" fontId="19" fillId="34" borderId="12" xfId="0" applyNumberFormat="1" applyFont="1" applyFill="1" applyBorder="1" applyAlignment="1" applyProtection="1">
      <alignment horizontal="center" vertical="top"/>
      <protection/>
    </xf>
    <xf numFmtId="49" fontId="19" fillId="34" borderId="12" xfId="0" applyNumberFormat="1" applyFont="1" applyFill="1" applyBorder="1" applyAlignment="1" applyProtection="1">
      <alignment horizontal="center" vertical="top"/>
      <protection locked="0"/>
    </xf>
    <xf numFmtId="4" fontId="17" fillId="33" borderId="26" xfId="0" applyNumberFormat="1" applyFont="1" applyFill="1" applyBorder="1" applyAlignment="1">
      <alignment vertical="top"/>
    </xf>
    <xf numFmtId="4" fontId="17" fillId="33" borderId="27" xfId="0" applyNumberFormat="1" applyFont="1" applyFill="1" applyBorder="1" applyAlignment="1">
      <alignment vertical="top"/>
    </xf>
    <xf numFmtId="4" fontId="19" fillId="34" borderId="28" xfId="0" applyNumberFormat="1" applyFont="1" applyFill="1" applyBorder="1" applyAlignment="1">
      <alignment vertical="top"/>
    </xf>
    <xf numFmtId="4" fontId="18" fillId="35" borderId="23" xfId="0" applyNumberFormat="1" applyFont="1" applyFill="1" applyBorder="1" applyAlignment="1">
      <alignment vertical="top"/>
    </xf>
    <xf numFmtId="4" fontId="18" fillId="0" borderId="23" xfId="0" applyNumberFormat="1" applyFont="1" applyFill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4" fontId="19" fillId="34" borderId="23" xfId="0" applyNumberFormat="1" applyFont="1" applyFill="1" applyBorder="1" applyAlignment="1">
      <alignment vertical="top"/>
    </xf>
    <xf numFmtId="4" fontId="19" fillId="34" borderId="24" xfId="0" applyNumberFormat="1" applyFont="1" applyFill="1" applyBorder="1" applyAlignment="1">
      <alignment vertical="top"/>
    </xf>
    <xf numFmtId="4" fontId="19" fillId="0" borderId="24" xfId="0" applyNumberFormat="1" applyFont="1" applyBorder="1" applyAlignment="1">
      <alignment vertical="top"/>
    </xf>
    <xf numFmtId="4" fontId="18" fillId="0" borderId="23" xfId="0" applyNumberFormat="1" applyFont="1" applyBorder="1" applyAlignment="1">
      <alignment vertical="top"/>
    </xf>
    <xf numFmtId="49" fontId="17" fillId="35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49" fontId="18" fillId="0" borderId="14" xfId="0" applyNumberFormat="1" applyFont="1" applyBorder="1" applyAlignment="1" applyProtection="1">
      <alignment horizontal="center" vertical="top"/>
      <protection locked="0"/>
    </xf>
    <xf numFmtId="49" fontId="17" fillId="33" borderId="15" xfId="0" applyNumberFormat="1" applyFont="1" applyFill="1" applyBorder="1" applyAlignment="1">
      <alignment horizontal="center" vertical="top"/>
    </xf>
    <xf numFmtId="49" fontId="19" fillId="34" borderId="14" xfId="0" applyNumberFormat="1" applyFont="1" applyFill="1" applyBorder="1" applyAlignment="1" applyProtection="1">
      <alignment horizontal="center" vertical="top" wrapText="1"/>
      <protection/>
    </xf>
    <xf numFmtId="49" fontId="18" fillId="35" borderId="12" xfId="0" applyNumberFormat="1" applyFont="1" applyFill="1" applyBorder="1" applyAlignment="1" applyProtection="1">
      <alignment horizontal="center" vertical="top"/>
      <protection/>
    </xf>
    <xf numFmtId="49" fontId="18" fillId="35" borderId="12" xfId="0" applyNumberFormat="1" applyFont="1" applyFill="1" applyBorder="1" applyAlignment="1" applyProtection="1">
      <alignment horizontal="center" vertical="top"/>
      <protection locked="0"/>
    </xf>
    <xf numFmtId="0" fontId="20" fillId="0" borderId="14" xfId="0" applyFont="1" applyBorder="1" applyAlignment="1">
      <alignment horizontal="center" vertical="top"/>
    </xf>
    <xf numFmtId="49" fontId="17" fillId="33" borderId="15" xfId="0" applyNumberFormat="1" applyFont="1" applyFill="1" applyBorder="1" applyAlignment="1" applyProtection="1">
      <alignment horizontal="center" vertical="top" wrapText="1"/>
      <protection/>
    </xf>
    <xf numFmtId="49" fontId="19" fillId="34" borderId="12" xfId="0" applyNumberFormat="1" applyFont="1" applyFill="1" applyBorder="1" applyAlignment="1">
      <alignment horizontal="center" vertical="top"/>
    </xf>
    <xf numFmtId="49" fontId="18" fillId="35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horizontal="center" vertical="top"/>
    </xf>
    <xf numFmtId="49" fontId="22" fillId="35" borderId="14" xfId="0" applyNumberFormat="1" applyFont="1" applyFill="1" applyBorder="1" applyAlignment="1" applyProtection="1">
      <alignment horizontal="center" vertical="top"/>
      <protection/>
    </xf>
    <xf numFmtId="49" fontId="23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Fill="1" applyBorder="1" applyAlignment="1">
      <alignment horizontal="center" vertical="top"/>
    </xf>
    <xf numFmtId="49" fontId="17" fillId="33" borderId="15" xfId="0" applyNumberFormat="1" applyFont="1" applyFill="1" applyBorder="1" applyAlignment="1" applyProtection="1">
      <alignment horizontal="center" vertical="top"/>
      <protection/>
    </xf>
    <xf numFmtId="49" fontId="22" fillId="0" borderId="14" xfId="0" applyNumberFormat="1" applyFont="1" applyFill="1" applyBorder="1" applyAlignment="1" applyProtection="1">
      <alignment horizontal="center" vertical="top"/>
      <protection/>
    </xf>
    <xf numFmtId="49" fontId="18" fillId="34" borderId="12" xfId="0" applyNumberFormat="1" applyFont="1" applyFill="1" applyBorder="1" applyAlignment="1" applyProtection="1">
      <alignment horizontal="center" vertical="top"/>
      <protection locked="0"/>
    </xf>
    <xf numFmtId="0" fontId="17" fillId="33" borderId="29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vertical="top" wrapText="1"/>
    </xf>
    <xf numFmtId="4" fontId="24" fillId="36" borderId="30" xfId="0" applyNumberFormat="1" applyFont="1" applyFill="1" applyBorder="1" applyAlignment="1">
      <alignment vertical="top"/>
    </xf>
    <xf numFmtId="49" fontId="18" fillId="0" borderId="19" xfId="0" applyNumberFormat="1" applyFont="1" applyFill="1" applyBorder="1" applyAlignment="1" applyProtection="1">
      <alignment horizontal="center" vertical="top"/>
      <protection/>
    </xf>
    <xf numFmtId="49" fontId="18" fillId="0" borderId="19" xfId="0" applyNumberFormat="1" applyFont="1" applyBorder="1" applyAlignment="1" applyProtection="1">
      <alignment horizontal="center" vertical="top"/>
      <protection locked="0"/>
    </xf>
    <xf numFmtId="4" fontId="18" fillId="0" borderId="25" xfId="0" applyNumberFormat="1" applyFont="1" applyBorder="1" applyAlignment="1">
      <alignment vertical="top"/>
    </xf>
    <xf numFmtId="0" fontId="15" fillId="0" borderId="13" xfId="0" applyFont="1" applyBorder="1" applyAlignment="1">
      <alignment wrapText="1"/>
    </xf>
    <xf numFmtId="4" fontId="25" fillId="34" borderId="24" xfId="0" applyNumberFormat="1" applyFont="1" applyFill="1" applyBorder="1" applyAlignment="1">
      <alignment vertical="top"/>
    </xf>
    <xf numFmtId="0" fontId="7" fillId="0" borderId="13" xfId="0" applyFont="1" applyBorder="1" applyAlignment="1">
      <alignment wrapText="1"/>
    </xf>
    <xf numFmtId="0" fontId="60" fillId="35" borderId="16" xfId="0" applyFont="1" applyFill="1" applyBorder="1" applyAlignment="1">
      <alignment horizontal="left" vertical="top" wrapText="1"/>
    </xf>
    <xf numFmtId="49" fontId="60" fillId="35" borderId="15" xfId="0" applyNumberFormat="1" applyFont="1" applyFill="1" applyBorder="1" applyAlignment="1" applyProtection="1">
      <alignment horizontal="center" vertical="top"/>
      <protection/>
    </xf>
    <xf numFmtId="4" fontId="60" fillId="35" borderId="26" xfId="0" applyNumberFormat="1" applyFont="1" applyFill="1" applyBorder="1" applyAlignment="1">
      <alignment vertical="top"/>
    </xf>
    <xf numFmtId="0" fontId="15" fillId="0" borderId="13" xfId="0" applyFont="1" applyBorder="1" applyAlignment="1">
      <alignment/>
    </xf>
    <xf numFmtId="49" fontId="23" fillId="37" borderId="14" xfId="0" applyNumberFormat="1" applyFont="1" applyFill="1" applyBorder="1" applyAlignment="1" applyProtection="1">
      <alignment horizontal="center" vertical="top"/>
      <protection/>
    </xf>
    <xf numFmtId="49" fontId="20" fillId="37" borderId="14" xfId="0" applyNumberFormat="1" applyFont="1" applyFill="1" applyBorder="1" applyAlignment="1" applyProtection="1">
      <alignment horizontal="center" vertical="top"/>
      <protection locked="0"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0" fontId="61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11" fillId="0" borderId="31" xfId="0" applyFont="1" applyBorder="1" applyAlignment="1">
      <alignment horizontal="left" vertical="top" wrapText="1"/>
    </xf>
    <xf numFmtId="49" fontId="9" fillId="38" borderId="32" xfId="0" applyNumberFormat="1" applyFont="1" applyFill="1" applyBorder="1" applyAlignment="1">
      <alignment horizontal="center" vertical="top"/>
    </xf>
    <xf numFmtId="49" fontId="23" fillId="0" borderId="32" xfId="0" applyNumberFormat="1" applyFont="1" applyFill="1" applyBorder="1" applyAlignment="1" applyProtection="1">
      <alignment horizontal="center" vertical="top"/>
      <protection/>
    </xf>
    <xf numFmtId="49" fontId="20" fillId="0" borderId="32" xfId="0" applyNumberFormat="1" applyFont="1" applyBorder="1" applyAlignment="1" applyProtection="1">
      <alignment horizontal="center" vertical="top"/>
      <protection locked="0"/>
    </xf>
    <xf numFmtId="49" fontId="18" fillId="0" borderId="32" xfId="0" applyNumberFormat="1" applyFont="1" applyBorder="1" applyAlignment="1" applyProtection="1">
      <alignment horizontal="center" vertical="top"/>
      <protection locked="0"/>
    </xf>
    <xf numFmtId="49" fontId="18" fillId="0" borderId="32" xfId="0" applyNumberFormat="1" applyFont="1" applyFill="1" applyBorder="1" applyAlignment="1" applyProtection="1">
      <alignment horizontal="center" vertical="top"/>
      <protection locked="0"/>
    </xf>
    <xf numFmtId="4" fontId="18" fillId="0" borderId="33" xfId="0" applyNumberFormat="1" applyFont="1" applyFill="1" applyBorder="1" applyAlignment="1">
      <alignment vertical="top"/>
    </xf>
    <xf numFmtId="0" fontId="7" fillId="0" borderId="31" xfId="0" applyFont="1" applyBorder="1" applyAlignment="1">
      <alignment/>
    </xf>
    <xf numFmtId="49" fontId="22" fillId="0" borderId="32" xfId="0" applyNumberFormat="1" applyFont="1" applyFill="1" applyBorder="1" applyAlignment="1" applyProtection="1">
      <alignment horizontal="center" vertical="top"/>
      <protection/>
    </xf>
    <xf numFmtId="4" fontId="20" fillId="0" borderId="33" xfId="0" applyNumberFormat="1" applyFont="1" applyBorder="1" applyAlignment="1">
      <alignment vertical="top"/>
    </xf>
    <xf numFmtId="0" fontId="7" fillId="0" borderId="31" xfId="0" applyFont="1" applyBorder="1" applyAlignment="1">
      <alignment wrapText="1"/>
    </xf>
    <xf numFmtId="49" fontId="20" fillId="0" borderId="32" xfId="0" applyNumberFormat="1" applyFont="1" applyFill="1" applyBorder="1" applyAlignment="1" applyProtection="1">
      <alignment horizontal="center" vertical="top"/>
      <protection/>
    </xf>
    <xf numFmtId="0" fontId="20" fillId="0" borderId="32" xfId="0" applyFont="1" applyBorder="1" applyAlignment="1">
      <alignment horizontal="center" vertical="top"/>
    </xf>
    <xf numFmtId="0" fontId="11" fillId="39" borderId="31" xfId="0" applyFont="1" applyFill="1" applyBorder="1" applyAlignment="1">
      <alignment horizontal="left" vertical="top" wrapText="1"/>
    </xf>
    <xf numFmtId="0" fontId="3" fillId="39" borderId="31" xfId="0" applyFont="1" applyFill="1" applyBorder="1" applyAlignment="1">
      <alignment horizontal="left" vertical="top" wrapText="1"/>
    </xf>
    <xf numFmtId="0" fontId="3" fillId="40" borderId="31" xfId="0" applyFont="1" applyFill="1" applyBorder="1" applyAlignment="1">
      <alignment horizontal="left" vertical="top" wrapText="1"/>
    </xf>
    <xf numFmtId="49" fontId="9" fillId="40" borderId="32" xfId="0" applyNumberFormat="1" applyFont="1" applyFill="1" applyBorder="1" applyAlignment="1">
      <alignment horizontal="center" vertical="top"/>
    </xf>
    <xf numFmtId="49" fontId="22" fillId="40" borderId="32" xfId="0" applyNumberFormat="1" applyFont="1" applyFill="1" applyBorder="1" applyAlignment="1" applyProtection="1">
      <alignment horizontal="center" vertical="top"/>
      <protection/>
    </xf>
    <xf numFmtId="49" fontId="18" fillId="40" borderId="32" xfId="0" applyNumberFormat="1" applyFont="1" applyFill="1" applyBorder="1" applyAlignment="1" applyProtection="1">
      <alignment horizontal="center" vertical="top"/>
      <protection locked="0"/>
    </xf>
    <xf numFmtId="4" fontId="18" fillId="40" borderId="33" xfId="0" applyNumberFormat="1" applyFont="1" applyFill="1" applyBorder="1" applyAlignment="1">
      <alignment vertical="top"/>
    </xf>
    <xf numFmtId="0" fontId="11" fillId="0" borderId="31" xfId="0" applyFont="1" applyBorder="1" applyAlignment="1">
      <alignment horizontal="left" wrapText="1"/>
    </xf>
    <xf numFmtId="0" fontId="15" fillId="0" borderId="31" xfId="0" applyFont="1" applyBorder="1" applyAlignment="1">
      <alignment wrapText="1"/>
    </xf>
    <xf numFmtId="49" fontId="23" fillId="0" borderId="34" xfId="0" applyNumberFormat="1" applyFont="1" applyFill="1" applyBorder="1" applyAlignment="1" applyProtection="1">
      <alignment horizontal="center" vertical="top"/>
      <protection/>
    </xf>
    <xf numFmtId="49" fontId="20" fillId="0" borderId="34" xfId="0" applyNumberFormat="1" applyFont="1" applyBorder="1" applyAlignment="1" applyProtection="1">
      <alignment horizontal="center" vertical="top"/>
      <protection locked="0"/>
    </xf>
    <xf numFmtId="49" fontId="22" fillId="0" borderId="34" xfId="0" applyNumberFormat="1" applyFont="1" applyFill="1" applyBorder="1" applyAlignment="1" applyProtection="1">
      <alignment horizontal="center" vertical="top"/>
      <protection/>
    </xf>
    <xf numFmtId="49" fontId="18" fillId="0" borderId="34" xfId="0" applyNumberFormat="1" applyFont="1" applyBorder="1" applyAlignment="1" applyProtection="1">
      <alignment horizontal="center" vertical="top"/>
      <protection locked="0"/>
    </xf>
    <xf numFmtId="0" fontId="10" fillId="41" borderId="31" xfId="0" applyFont="1" applyFill="1" applyBorder="1" applyAlignment="1">
      <alignment horizontal="left" vertical="top" wrapText="1"/>
    </xf>
    <xf numFmtId="49" fontId="9" fillId="38" borderId="34" xfId="0" applyNumberFormat="1" applyFont="1" applyFill="1" applyBorder="1" applyAlignment="1">
      <alignment horizontal="center" vertical="top"/>
    </xf>
    <xf numFmtId="49" fontId="19" fillId="41" borderId="32" xfId="0" applyNumberFormat="1" applyFont="1" applyFill="1" applyBorder="1" applyAlignment="1" applyProtection="1">
      <alignment horizontal="center" vertical="top" wrapText="1"/>
      <protection/>
    </xf>
    <xf numFmtId="4" fontId="19" fillId="41" borderId="33" xfId="0" applyNumberFormat="1" applyFont="1" applyFill="1" applyBorder="1" applyAlignment="1">
      <alignment vertical="top"/>
    </xf>
    <xf numFmtId="49" fontId="18" fillId="40" borderId="32" xfId="0" applyNumberFormat="1" applyFont="1" applyFill="1" applyBorder="1" applyAlignment="1" applyProtection="1">
      <alignment horizontal="center" vertical="top"/>
      <protection/>
    </xf>
    <xf numFmtId="49" fontId="18" fillId="0" borderId="32" xfId="0" applyNumberFormat="1" applyFont="1" applyFill="1" applyBorder="1" applyAlignment="1" applyProtection="1">
      <alignment horizontal="center" vertical="top"/>
      <protection/>
    </xf>
    <xf numFmtId="49" fontId="3" fillId="0" borderId="32" xfId="0" applyNumberFormat="1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>
      <alignment horizontal="left" vertical="top" wrapText="1"/>
    </xf>
    <xf numFmtId="49" fontId="18" fillId="0" borderId="36" xfId="0" applyNumberFormat="1" applyFont="1" applyFill="1" applyBorder="1" applyAlignment="1" applyProtection="1">
      <alignment horizontal="center" vertical="top"/>
      <protection/>
    </xf>
    <xf numFmtId="49" fontId="9" fillId="40" borderId="37" xfId="0" applyNumberFormat="1" applyFont="1" applyFill="1" applyBorder="1" applyAlignment="1">
      <alignment horizontal="center" vertical="top"/>
    </xf>
    <xf numFmtId="49" fontId="9" fillId="38" borderId="14" xfId="0" applyNumberFormat="1" applyFont="1" applyFill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0" fontId="17" fillId="38" borderId="38" xfId="0" applyFont="1" applyFill="1" applyBorder="1" applyAlignment="1">
      <alignment horizontal="left" vertical="top" wrapText="1"/>
    </xf>
    <xf numFmtId="49" fontId="17" fillId="38" borderId="39" xfId="0" applyNumberFormat="1" applyFont="1" applyFill="1" applyBorder="1" applyAlignment="1">
      <alignment horizontal="center" vertical="top"/>
    </xf>
    <xf numFmtId="49" fontId="17" fillId="38" borderId="39" xfId="0" applyNumberFormat="1" applyFont="1" applyFill="1" applyBorder="1" applyAlignment="1" applyProtection="1">
      <alignment horizontal="center" vertical="top"/>
      <protection/>
    </xf>
    <xf numFmtId="49" fontId="17" fillId="38" borderId="39" xfId="0" applyNumberFormat="1" applyFont="1" applyFill="1" applyBorder="1" applyAlignment="1" applyProtection="1">
      <alignment horizontal="center" vertical="top"/>
      <protection locked="0"/>
    </xf>
    <xf numFmtId="4" fontId="17" fillId="38" borderId="40" xfId="0" applyNumberFormat="1" applyFont="1" applyFill="1" applyBorder="1" applyAlignment="1">
      <alignment vertical="top"/>
    </xf>
    <xf numFmtId="0" fontId="10" fillId="41" borderId="41" xfId="0" applyFont="1" applyFill="1" applyBorder="1" applyAlignment="1">
      <alignment horizontal="left" vertical="top" wrapText="1"/>
    </xf>
    <xf numFmtId="49" fontId="19" fillId="41" borderId="34" xfId="0" applyNumberFormat="1" applyFont="1" applyFill="1" applyBorder="1" applyAlignment="1" applyProtection="1">
      <alignment horizontal="center" vertical="top"/>
      <protection locked="0"/>
    </xf>
    <xf numFmtId="4" fontId="19" fillId="41" borderId="42" xfId="0" applyNumberFormat="1" applyFont="1" applyFill="1" applyBorder="1" applyAlignment="1">
      <alignment vertical="top"/>
    </xf>
    <xf numFmtId="49" fontId="20" fillId="0" borderId="43" xfId="0" applyNumberFormat="1" applyFont="1" applyBorder="1" applyAlignment="1" applyProtection="1">
      <alignment horizontal="center" vertical="top"/>
      <protection locked="0"/>
    </xf>
    <xf numFmtId="49" fontId="18" fillId="35" borderId="43" xfId="0" applyNumberFormat="1" applyFont="1" applyFill="1" applyBorder="1" applyAlignment="1" applyProtection="1">
      <alignment horizontal="center" vertical="top"/>
      <protection locked="0"/>
    </xf>
    <xf numFmtId="0" fontId="3" fillId="40" borderId="41" xfId="0" applyFont="1" applyFill="1" applyBorder="1" applyAlignment="1">
      <alignment horizontal="left" vertical="top" wrapText="1"/>
    </xf>
    <xf numFmtId="49" fontId="9" fillId="40" borderId="34" xfId="0" applyNumberFormat="1" applyFont="1" applyFill="1" applyBorder="1" applyAlignment="1">
      <alignment horizontal="center" vertical="top"/>
    </xf>
    <xf numFmtId="49" fontId="22" fillId="40" borderId="34" xfId="0" applyNumberFormat="1" applyFont="1" applyFill="1" applyBorder="1" applyAlignment="1" applyProtection="1">
      <alignment horizontal="center" vertical="top"/>
      <protection/>
    </xf>
    <xf numFmtId="49" fontId="18" fillId="40" borderId="34" xfId="0" applyNumberFormat="1" applyFont="1" applyFill="1" applyBorder="1" applyAlignment="1" applyProtection="1">
      <alignment horizontal="center" vertical="top"/>
      <protection locked="0"/>
    </xf>
    <xf numFmtId="4" fontId="20" fillId="0" borderId="24" xfId="0" applyNumberFormat="1" applyFont="1" applyBorder="1" applyAlignment="1">
      <alignment vertical="top"/>
    </xf>
    <xf numFmtId="4" fontId="19" fillId="34" borderId="44" xfId="0" applyNumberFormat="1" applyFont="1" applyFill="1" applyBorder="1" applyAlignment="1">
      <alignment vertical="top"/>
    </xf>
    <xf numFmtId="4" fontId="18" fillId="35" borderId="45" xfId="0" applyNumberFormat="1" applyFont="1" applyFill="1" applyBorder="1" applyAlignment="1">
      <alignment vertical="top"/>
    </xf>
    <xf numFmtId="4" fontId="18" fillId="0" borderId="45" xfId="0" applyNumberFormat="1" applyFont="1" applyFill="1" applyBorder="1" applyAlignment="1">
      <alignment vertical="top"/>
    </xf>
    <xf numFmtId="4" fontId="20" fillId="0" borderId="45" xfId="0" applyNumberFormat="1" applyFont="1" applyBorder="1" applyAlignment="1">
      <alignment vertical="top"/>
    </xf>
    <xf numFmtId="4" fontId="19" fillId="34" borderId="45" xfId="0" applyNumberFormat="1" applyFont="1" applyFill="1" applyBorder="1" applyAlignment="1">
      <alignment vertical="top"/>
    </xf>
    <xf numFmtId="4" fontId="18" fillId="34" borderId="45" xfId="0" applyNumberFormat="1" applyFont="1" applyFill="1" applyBorder="1" applyAlignment="1">
      <alignment vertical="top"/>
    </xf>
    <xf numFmtId="4" fontId="20" fillId="37" borderId="45" xfId="0" applyNumberFormat="1" applyFont="1" applyFill="1" applyBorder="1" applyAlignment="1">
      <alignment vertical="top"/>
    </xf>
    <xf numFmtId="2" fontId="18" fillId="40" borderId="46" xfId="0" applyNumberFormat="1" applyFont="1" applyFill="1" applyBorder="1" applyAlignment="1" applyProtection="1">
      <alignment horizontal="right" vertical="top"/>
      <protection locked="0"/>
    </xf>
    <xf numFmtId="4" fontId="20" fillId="0" borderId="47" xfId="0" applyNumberFormat="1" applyFont="1" applyBorder="1" applyAlignment="1">
      <alignment vertical="top"/>
    </xf>
    <xf numFmtId="49" fontId="18" fillId="0" borderId="43" xfId="0" applyNumberFormat="1" applyFont="1" applyBorder="1" applyAlignment="1" applyProtection="1">
      <alignment horizontal="center" vertical="top"/>
      <protection locked="0"/>
    </xf>
    <xf numFmtId="49" fontId="18" fillId="40" borderId="48" xfId="0" applyNumberFormat="1" applyFont="1" applyFill="1" applyBorder="1" applyAlignment="1" applyProtection="1">
      <alignment horizontal="center" vertical="top"/>
      <protection locked="0"/>
    </xf>
    <xf numFmtId="49" fontId="20" fillId="0" borderId="49" xfId="0" applyNumberFormat="1" applyFont="1" applyFill="1" applyBorder="1" applyAlignment="1" applyProtection="1">
      <alignment horizontal="center" vertical="top"/>
      <protection locked="0"/>
    </xf>
    <xf numFmtId="4" fontId="18" fillId="39" borderId="50" xfId="0" applyNumberFormat="1" applyFont="1" applyFill="1" applyBorder="1" applyAlignment="1">
      <alignment vertical="top"/>
    </xf>
    <xf numFmtId="4" fontId="18" fillId="0" borderId="51" xfId="0" applyNumberFormat="1" applyFont="1" applyFill="1" applyBorder="1" applyAlignment="1">
      <alignment vertical="top"/>
    </xf>
    <xf numFmtId="4" fontId="19" fillId="34" borderId="52" xfId="0" applyNumberFormat="1" applyFont="1" applyFill="1" applyBorder="1" applyAlignment="1">
      <alignment vertical="top"/>
    </xf>
    <xf numFmtId="4" fontId="18" fillId="35" borderId="53" xfId="0" applyNumberFormat="1" applyFont="1" applyFill="1" applyBorder="1" applyAlignment="1">
      <alignment vertical="top"/>
    </xf>
    <xf numFmtId="4" fontId="18" fillId="0" borderId="53" xfId="0" applyNumberFormat="1" applyFont="1" applyFill="1" applyBorder="1" applyAlignment="1">
      <alignment vertical="top"/>
    </xf>
    <xf numFmtId="4" fontId="20" fillId="0" borderId="53" xfId="0" applyNumberFormat="1" applyFont="1" applyBorder="1" applyAlignment="1">
      <alignment vertical="top"/>
    </xf>
    <xf numFmtId="4" fontId="19" fillId="34" borderId="53" xfId="0" applyNumberFormat="1" applyFont="1" applyFill="1" applyBorder="1" applyAlignment="1">
      <alignment vertical="top"/>
    </xf>
    <xf numFmtId="2" fontId="18" fillId="40" borderId="54" xfId="0" applyNumberFormat="1" applyFont="1" applyFill="1" applyBorder="1" applyAlignment="1" applyProtection="1">
      <alignment horizontal="right" vertical="top"/>
      <protection locked="0"/>
    </xf>
    <xf numFmtId="49" fontId="18" fillId="0" borderId="43" xfId="0" applyNumberFormat="1" applyFont="1" applyBorder="1" applyAlignment="1">
      <alignment horizontal="center" vertical="top"/>
    </xf>
    <xf numFmtId="49" fontId="20" fillId="0" borderId="43" xfId="0" applyNumberFormat="1" applyFont="1" applyBorder="1" applyAlignment="1">
      <alignment horizontal="center" vertical="top"/>
    </xf>
    <xf numFmtId="49" fontId="20" fillId="0" borderId="43" xfId="0" applyNumberFormat="1" applyFont="1" applyFill="1" applyBorder="1" applyAlignment="1">
      <alignment horizontal="center" vertical="top"/>
    </xf>
    <xf numFmtId="49" fontId="21" fillId="34" borderId="44" xfId="0" applyNumberFormat="1" applyFont="1" applyFill="1" applyBorder="1" applyAlignment="1" applyProtection="1">
      <alignment horizontal="center" vertical="top" wrapText="1"/>
      <protection/>
    </xf>
    <xf numFmtId="49" fontId="18" fillId="35" borderId="45" xfId="0" applyNumberFormat="1" applyFont="1" applyFill="1" applyBorder="1" applyAlignment="1">
      <alignment horizontal="center" vertical="top"/>
    </xf>
    <xf numFmtId="49" fontId="18" fillId="0" borderId="45" xfId="0" applyNumberFormat="1" applyFont="1" applyFill="1" applyBorder="1" applyAlignment="1">
      <alignment horizontal="center" vertical="top"/>
    </xf>
    <xf numFmtId="49" fontId="18" fillId="0" borderId="45" xfId="0" applyNumberFormat="1" applyFont="1" applyBorder="1" applyAlignment="1" applyProtection="1">
      <alignment horizontal="center" vertical="top"/>
      <protection locked="0"/>
    </xf>
    <xf numFmtId="49" fontId="19" fillId="34" borderId="45" xfId="0" applyNumberFormat="1" applyFont="1" applyFill="1" applyBorder="1" applyAlignment="1" applyProtection="1">
      <alignment horizontal="center" vertical="top"/>
      <protection locked="0"/>
    </xf>
    <xf numFmtId="49" fontId="18" fillId="35" borderId="45" xfId="0" applyNumberFormat="1" applyFont="1" applyFill="1" applyBorder="1" applyAlignment="1" applyProtection="1">
      <alignment horizontal="center" vertical="top"/>
      <protection locked="0"/>
    </xf>
    <xf numFmtId="49" fontId="20" fillId="0" borderId="45" xfId="0" applyNumberFormat="1" applyFont="1" applyBorder="1" applyAlignment="1" applyProtection="1">
      <alignment horizontal="center" vertical="top"/>
      <protection locked="0"/>
    </xf>
    <xf numFmtId="49" fontId="20" fillId="0" borderId="50" xfId="0" applyNumberFormat="1" applyFont="1" applyBorder="1" applyAlignment="1" applyProtection="1">
      <alignment horizontal="center" vertical="top"/>
      <protection locked="0"/>
    </xf>
    <xf numFmtId="49" fontId="20" fillId="37" borderId="45" xfId="0" applyNumberFormat="1" applyFont="1" applyFill="1" applyBorder="1" applyAlignment="1" applyProtection="1">
      <alignment horizontal="center" vertical="top"/>
      <protection locked="0"/>
    </xf>
    <xf numFmtId="49" fontId="20" fillId="0" borderId="45" xfId="0" applyNumberFormat="1" applyFont="1" applyFill="1" applyBorder="1" applyAlignment="1" applyProtection="1">
      <alignment horizontal="center" vertical="top"/>
      <protection locked="0"/>
    </xf>
    <xf numFmtId="49" fontId="20" fillId="0" borderId="47" xfId="0" applyNumberFormat="1" applyFont="1" applyBorder="1" applyAlignment="1" applyProtection="1">
      <alignment horizontal="center" vertical="top"/>
      <protection locked="0"/>
    </xf>
    <xf numFmtId="0" fontId="3" fillId="0" borderId="55" xfId="0" applyFont="1" applyBorder="1" applyAlignment="1">
      <alignment horizontal="left" vertical="top" wrapText="1"/>
    </xf>
    <xf numFmtId="49" fontId="18" fillId="39" borderId="32" xfId="0" applyNumberFormat="1" applyFont="1" applyFill="1" applyBorder="1" applyAlignment="1" applyProtection="1">
      <alignment horizontal="center" vertical="top"/>
      <protection locked="0"/>
    </xf>
    <xf numFmtId="49" fontId="18" fillId="35" borderId="43" xfId="0" applyNumberFormat="1" applyFont="1" applyFill="1" applyBorder="1" applyAlignment="1" applyProtection="1">
      <alignment horizontal="center" vertical="top"/>
      <protection locked="0"/>
    </xf>
    <xf numFmtId="49" fontId="18" fillId="35" borderId="53" xfId="0" applyNumberFormat="1" applyFont="1" applyFill="1" applyBorder="1" applyAlignment="1" applyProtection="1">
      <alignment horizontal="center" vertical="top"/>
      <protection locked="0"/>
    </xf>
    <xf numFmtId="49" fontId="18" fillId="37" borderId="43" xfId="0" applyNumberFormat="1" applyFont="1" applyFill="1" applyBorder="1" applyAlignment="1" applyProtection="1">
      <alignment horizontal="center" vertical="top"/>
      <protection locked="0"/>
    </xf>
    <xf numFmtId="49" fontId="18" fillId="37" borderId="53" xfId="0" applyNumberFormat="1" applyFont="1" applyFill="1" applyBorder="1" applyAlignment="1" applyProtection="1">
      <alignment horizontal="center" vertical="top"/>
      <protection locked="0"/>
    </xf>
    <xf numFmtId="49" fontId="18" fillId="35" borderId="56" xfId="0" applyNumberFormat="1" applyFont="1" applyFill="1" applyBorder="1" applyAlignment="1" applyProtection="1">
      <alignment horizontal="center" vertical="top"/>
      <protection locked="0"/>
    </xf>
    <xf numFmtId="49" fontId="9" fillId="33" borderId="57" xfId="0" applyNumberFormat="1" applyFont="1" applyFill="1" applyBorder="1" applyAlignment="1">
      <alignment horizontal="center" vertical="top"/>
    </xf>
    <xf numFmtId="49" fontId="9" fillId="33" borderId="58" xfId="0" applyNumberFormat="1" applyFont="1" applyFill="1" applyBorder="1" applyAlignment="1">
      <alignment horizontal="center" vertical="top"/>
    </xf>
    <xf numFmtId="49" fontId="9" fillId="33" borderId="59" xfId="0" applyNumberFormat="1" applyFont="1" applyFill="1" applyBorder="1" applyAlignment="1">
      <alignment horizontal="center" vertical="top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>
      <alignment horizontal="left" vertical="justify" wrapText="1"/>
    </xf>
    <xf numFmtId="49" fontId="20" fillId="0" borderId="43" xfId="0" applyNumberFormat="1" applyFont="1" applyFill="1" applyBorder="1" applyAlignment="1" applyProtection="1">
      <alignment horizontal="center" vertical="top"/>
      <protection locked="0"/>
    </xf>
    <xf numFmtId="49" fontId="20" fillId="0" borderId="53" xfId="0" applyNumberFormat="1" applyFont="1" applyFill="1" applyBorder="1" applyAlignment="1" applyProtection="1">
      <alignment horizontal="center" vertical="top"/>
      <protection locked="0"/>
    </xf>
    <xf numFmtId="49" fontId="20" fillId="0" borderId="56" xfId="0" applyNumberFormat="1" applyFont="1" applyFill="1" applyBorder="1" applyAlignment="1" applyProtection="1">
      <alignment horizontal="center" vertical="top"/>
      <protection locked="0"/>
    </xf>
    <xf numFmtId="49" fontId="19" fillId="34" borderId="68" xfId="0" applyNumberFormat="1" applyFont="1" applyFill="1" applyBorder="1" applyAlignment="1" applyProtection="1">
      <alignment horizontal="center" vertical="top"/>
      <protection locked="0"/>
    </xf>
    <xf numFmtId="49" fontId="19" fillId="34" borderId="69" xfId="0" applyNumberFormat="1" applyFont="1" applyFill="1" applyBorder="1" applyAlignment="1" applyProtection="1">
      <alignment horizontal="center" vertical="top"/>
      <protection locked="0"/>
    </xf>
    <xf numFmtId="49" fontId="19" fillId="34" borderId="70" xfId="0" applyNumberFormat="1" applyFont="1" applyFill="1" applyBorder="1" applyAlignment="1" applyProtection="1">
      <alignment horizontal="center" vertical="top"/>
      <protection locked="0"/>
    </xf>
    <xf numFmtId="49" fontId="20" fillId="0" borderId="43" xfId="0" applyNumberFormat="1" applyFont="1" applyBorder="1" applyAlignment="1" applyProtection="1">
      <alignment horizontal="center" vertical="top"/>
      <protection locked="0"/>
    </xf>
    <xf numFmtId="49" fontId="20" fillId="0" borderId="53" xfId="0" applyNumberFormat="1" applyFont="1" applyBorder="1" applyAlignment="1" applyProtection="1">
      <alignment horizontal="center" vertical="top"/>
      <protection locked="0"/>
    </xf>
    <xf numFmtId="49" fontId="20" fillId="0" borderId="56" xfId="0" applyNumberFormat="1" applyFont="1" applyBorder="1" applyAlignment="1" applyProtection="1">
      <alignment horizontal="center" vertical="top"/>
      <protection locked="0"/>
    </xf>
    <xf numFmtId="49" fontId="7" fillId="0" borderId="60" xfId="0" applyNumberFormat="1" applyFont="1" applyFill="1" applyBorder="1" applyAlignment="1" applyProtection="1">
      <alignment horizontal="center" vertical="center" wrapText="1"/>
      <protection/>
    </xf>
    <xf numFmtId="49" fontId="7" fillId="0" borderId="61" xfId="0" applyNumberFormat="1" applyFont="1" applyFill="1" applyBorder="1" applyAlignment="1" applyProtection="1">
      <alignment horizontal="center" vertical="center" wrapText="1"/>
      <protection/>
    </xf>
    <xf numFmtId="49" fontId="7" fillId="0" borderId="71" xfId="0" applyNumberFormat="1" applyFont="1" applyFill="1" applyBorder="1" applyAlignment="1" applyProtection="1">
      <alignment horizontal="center" vertical="center" wrapText="1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72" xfId="0" applyNumberFormat="1" applyFont="1" applyFill="1" applyBorder="1" applyAlignment="1" applyProtection="1">
      <alignment horizontal="center" vertical="center" wrapText="1"/>
      <protection/>
    </xf>
    <xf numFmtId="49" fontId="7" fillId="0" borderId="73" xfId="0" applyNumberFormat="1" applyFont="1" applyFill="1" applyBorder="1" applyAlignment="1" applyProtection="1">
      <alignment horizontal="center" vertical="center" wrapText="1"/>
      <protection/>
    </xf>
    <xf numFmtId="49" fontId="7" fillId="0" borderId="74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0" fontId="12" fillId="0" borderId="0" xfId="0" applyFont="1" applyAlignment="1">
      <alignment horizontal="center" vertical="center" wrapText="1"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20" fillId="0" borderId="32" xfId="0" applyNumberFormat="1" applyFont="1" applyFill="1" applyBorder="1" applyAlignment="1" applyProtection="1">
      <alignment horizontal="center" vertical="top"/>
      <protection locked="0"/>
    </xf>
    <xf numFmtId="49" fontId="9" fillId="33" borderId="57" xfId="0" applyNumberFormat="1" applyFont="1" applyFill="1" applyBorder="1" applyAlignment="1" applyProtection="1">
      <alignment horizontal="center" vertical="top" wrapText="1"/>
      <protection/>
    </xf>
    <xf numFmtId="49" fontId="9" fillId="33" borderId="58" xfId="0" applyNumberFormat="1" applyFont="1" applyFill="1" applyBorder="1" applyAlignment="1" applyProtection="1">
      <alignment horizontal="center" vertical="top" wrapText="1"/>
      <protection/>
    </xf>
    <xf numFmtId="49" fontId="9" fillId="33" borderId="59" xfId="0" applyNumberFormat="1" applyFont="1" applyFill="1" applyBorder="1" applyAlignment="1" applyProtection="1">
      <alignment horizontal="center" vertical="top" wrapText="1"/>
      <protection/>
    </xf>
    <xf numFmtId="49" fontId="3" fillId="35" borderId="57" xfId="0" applyNumberFormat="1" applyFont="1" applyFill="1" applyBorder="1" applyAlignment="1" applyProtection="1">
      <alignment horizontal="center" vertical="top"/>
      <protection locked="0"/>
    </xf>
    <xf numFmtId="49" fontId="3" fillId="35" borderId="58" xfId="0" applyNumberFormat="1" applyFont="1" applyFill="1" applyBorder="1" applyAlignment="1" applyProtection="1">
      <alignment horizontal="center" vertical="top"/>
      <protection locked="0"/>
    </xf>
    <xf numFmtId="49" fontId="3" fillId="35" borderId="59" xfId="0" applyNumberFormat="1" applyFont="1" applyFill="1" applyBorder="1" applyAlignment="1" applyProtection="1">
      <alignment horizontal="center" vertical="top"/>
      <protection locked="0"/>
    </xf>
    <xf numFmtId="49" fontId="19" fillId="34" borderId="43" xfId="0" applyNumberFormat="1" applyFont="1" applyFill="1" applyBorder="1" applyAlignment="1" applyProtection="1">
      <alignment horizontal="center" vertical="top"/>
      <protection locked="0"/>
    </xf>
    <xf numFmtId="49" fontId="19" fillId="34" borderId="53" xfId="0" applyNumberFormat="1" applyFont="1" applyFill="1" applyBorder="1" applyAlignment="1" applyProtection="1">
      <alignment horizontal="center" vertical="top"/>
      <protection locked="0"/>
    </xf>
    <xf numFmtId="49" fontId="19" fillId="34" borderId="56" xfId="0" applyNumberFormat="1" applyFont="1" applyFill="1" applyBorder="1" applyAlignment="1" applyProtection="1">
      <alignment horizontal="center" vertical="top"/>
      <protection locked="0"/>
    </xf>
    <xf numFmtId="49" fontId="18" fillId="0" borderId="68" xfId="0" applyNumberFormat="1" applyFont="1" applyBorder="1" applyAlignment="1" applyProtection="1">
      <alignment horizontal="center" vertical="top"/>
      <protection locked="0"/>
    </xf>
    <xf numFmtId="49" fontId="18" fillId="0" borderId="69" xfId="0" applyNumberFormat="1" applyFont="1" applyBorder="1" applyAlignment="1" applyProtection="1">
      <alignment horizontal="center" vertical="top"/>
      <protection locked="0"/>
    </xf>
    <xf numFmtId="49" fontId="18" fillId="0" borderId="70" xfId="0" applyNumberFormat="1" applyFont="1" applyBorder="1" applyAlignment="1" applyProtection="1">
      <alignment horizontal="center" vertical="top"/>
      <protection locked="0"/>
    </xf>
    <xf numFmtId="49" fontId="19" fillId="41" borderId="32" xfId="0" applyNumberFormat="1" applyFont="1" applyFill="1" applyBorder="1" applyAlignment="1" applyProtection="1">
      <alignment horizontal="center" vertical="top" wrapText="1"/>
      <protection/>
    </xf>
    <xf numFmtId="49" fontId="18" fillId="40" borderId="32" xfId="0" applyNumberFormat="1" applyFont="1" applyFill="1" applyBorder="1" applyAlignment="1" applyProtection="1">
      <alignment horizontal="center" vertical="top"/>
      <protection locked="0"/>
    </xf>
    <xf numFmtId="49" fontId="18" fillId="37" borderId="56" xfId="0" applyNumberFormat="1" applyFont="1" applyFill="1" applyBorder="1" applyAlignment="1" applyProtection="1">
      <alignment horizontal="center" vertical="top"/>
      <protection locked="0"/>
    </xf>
    <xf numFmtId="49" fontId="21" fillId="34" borderId="68" xfId="0" applyNumberFormat="1" applyFont="1" applyFill="1" applyBorder="1" applyAlignment="1" applyProtection="1">
      <alignment horizontal="center" vertical="top" wrapText="1"/>
      <protection/>
    </xf>
    <xf numFmtId="49" fontId="21" fillId="34" borderId="69" xfId="0" applyNumberFormat="1" applyFont="1" applyFill="1" applyBorder="1" applyAlignment="1" applyProtection="1">
      <alignment horizontal="center" vertical="top" wrapText="1"/>
      <protection/>
    </xf>
    <xf numFmtId="49" fontId="19" fillId="34" borderId="43" xfId="0" applyNumberFormat="1" applyFont="1" applyFill="1" applyBorder="1" applyAlignment="1" applyProtection="1">
      <alignment horizontal="center" vertical="top" wrapText="1"/>
      <protection/>
    </xf>
    <xf numFmtId="49" fontId="19" fillId="34" borderId="53" xfId="0" applyNumberFormat="1" applyFont="1" applyFill="1" applyBorder="1" applyAlignment="1" applyProtection="1">
      <alignment horizontal="center" vertical="top" wrapText="1"/>
      <protection/>
    </xf>
    <xf numFmtId="49" fontId="19" fillId="34" borderId="56" xfId="0" applyNumberFormat="1" applyFont="1" applyFill="1" applyBorder="1" applyAlignment="1" applyProtection="1">
      <alignment horizontal="center" vertical="top" wrapText="1"/>
      <protection/>
    </xf>
    <xf numFmtId="49" fontId="20" fillId="0" borderId="77" xfId="0" applyNumberFormat="1" applyFont="1" applyBorder="1" applyAlignment="1" applyProtection="1">
      <alignment horizontal="center" vertical="top"/>
      <protection locked="0"/>
    </xf>
    <xf numFmtId="49" fontId="20" fillId="0" borderId="78" xfId="0" applyNumberFormat="1" applyFont="1" applyBorder="1" applyAlignment="1" applyProtection="1">
      <alignment horizontal="center" vertical="top"/>
      <protection locked="0"/>
    </xf>
    <xf numFmtId="49" fontId="20" fillId="0" borderId="79" xfId="0" applyNumberFormat="1" applyFont="1" applyBorder="1" applyAlignment="1" applyProtection="1">
      <alignment horizontal="center" vertical="top"/>
      <protection locked="0"/>
    </xf>
    <xf numFmtId="49" fontId="18" fillId="0" borderId="43" xfId="0" applyNumberFormat="1" applyFont="1" applyBorder="1" applyAlignment="1" applyProtection="1">
      <alignment horizontal="center" vertical="top"/>
      <protection locked="0"/>
    </xf>
    <xf numFmtId="49" fontId="18" fillId="0" borderId="53" xfId="0" applyNumberFormat="1" applyFont="1" applyBorder="1" applyAlignment="1" applyProtection="1">
      <alignment horizontal="center" vertical="top"/>
      <protection locked="0"/>
    </xf>
    <xf numFmtId="49" fontId="18" fillId="0" borderId="56" xfId="0" applyNumberFormat="1" applyFont="1" applyBorder="1" applyAlignment="1" applyProtection="1">
      <alignment horizontal="center" vertical="top"/>
      <protection locked="0"/>
    </xf>
    <xf numFmtId="49" fontId="20" fillId="0" borderId="80" xfId="0" applyNumberFormat="1" applyFont="1" applyBorder="1" applyAlignment="1" applyProtection="1">
      <alignment horizontal="center" vertical="top"/>
      <protection locked="0"/>
    </xf>
    <xf numFmtId="49" fontId="20" fillId="0" borderId="81" xfId="0" applyNumberFormat="1" applyFont="1" applyBorder="1" applyAlignment="1" applyProtection="1">
      <alignment horizontal="center" vertical="top"/>
      <protection locked="0"/>
    </xf>
    <xf numFmtId="49" fontId="19" fillId="34" borderId="68" xfId="0" applyNumberFormat="1" applyFont="1" applyFill="1" applyBorder="1" applyAlignment="1" applyProtection="1">
      <alignment horizontal="center" vertical="top" wrapText="1"/>
      <protection/>
    </xf>
    <xf numFmtId="49" fontId="19" fillId="34" borderId="69" xfId="0" applyNumberFormat="1" applyFont="1" applyFill="1" applyBorder="1" applyAlignment="1" applyProtection="1">
      <alignment horizontal="center" vertical="top" wrapText="1"/>
      <protection/>
    </xf>
    <xf numFmtId="49" fontId="19" fillId="34" borderId="70" xfId="0" applyNumberFormat="1" applyFont="1" applyFill="1" applyBorder="1" applyAlignment="1" applyProtection="1">
      <alignment horizontal="center" vertical="top" wrapText="1"/>
      <protection/>
    </xf>
    <xf numFmtId="49" fontId="18" fillId="40" borderId="34" xfId="0" applyNumberFormat="1" applyFont="1" applyFill="1" applyBorder="1" applyAlignment="1" applyProtection="1">
      <alignment horizontal="center" vertical="top"/>
      <protection locked="0"/>
    </xf>
    <xf numFmtId="49" fontId="20" fillId="37" borderId="43" xfId="0" applyNumberFormat="1" applyFont="1" applyFill="1" applyBorder="1" applyAlignment="1" applyProtection="1">
      <alignment horizontal="center" vertical="top"/>
      <protection locked="0"/>
    </xf>
    <xf numFmtId="49" fontId="20" fillId="37" borderId="53" xfId="0" applyNumberFormat="1" applyFont="1" applyFill="1" applyBorder="1" applyAlignment="1" applyProtection="1">
      <alignment horizontal="center" vertical="top"/>
      <protection locked="0"/>
    </xf>
    <xf numFmtId="49" fontId="18" fillId="0" borderId="32" xfId="0" applyNumberFormat="1" applyFont="1" applyBorder="1" applyAlignment="1" applyProtection="1">
      <alignment horizontal="center" vertical="top"/>
      <protection locked="0"/>
    </xf>
    <xf numFmtId="49" fontId="19" fillId="41" borderId="82" xfId="0" applyNumberFormat="1" applyFont="1" applyFill="1" applyBorder="1" applyAlignment="1" applyProtection="1">
      <alignment horizontal="center" vertical="top"/>
      <protection locked="0"/>
    </xf>
    <xf numFmtId="49" fontId="19" fillId="41" borderId="83" xfId="0" applyNumberFormat="1" applyFont="1" applyFill="1" applyBorder="1" applyAlignment="1" applyProtection="1">
      <alignment horizontal="center" vertical="top"/>
      <protection locked="0"/>
    </xf>
    <xf numFmtId="49" fontId="19" fillId="41" borderId="84" xfId="0" applyNumberFormat="1" applyFont="1" applyFill="1" applyBorder="1" applyAlignment="1" applyProtection="1">
      <alignment horizontal="center" vertical="top"/>
      <protection locked="0"/>
    </xf>
    <xf numFmtId="49" fontId="18" fillId="0" borderId="49" xfId="0" applyNumberFormat="1" applyFont="1" applyBorder="1" applyAlignment="1" applyProtection="1">
      <alignment horizontal="center" vertical="top"/>
      <protection locked="0"/>
    </xf>
    <xf numFmtId="49" fontId="18" fillId="0" borderId="85" xfId="0" applyNumberFormat="1" applyFont="1" applyBorder="1" applyAlignment="1" applyProtection="1">
      <alignment horizontal="center" vertical="top"/>
      <protection locked="0"/>
    </xf>
    <xf numFmtId="49" fontId="18" fillId="0" borderId="36" xfId="0" applyNumberFormat="1" applyFont="1" applyBorder="1" applyAlignment="1" applyProtection="1">
      <alignment horizontal="center" vertical="top"/>
      <protection locked="0"/>
    </xf>
    <xf numFmtId="49" fontId="18" fillId="0" borderId="86" xfId="0" applyNumberFormat="1" applyFont="1" applyBorder="1" applyAlignment="1" applyProtection="1">
      <alignment horizontal="center" vertical="top"/>
      <protection locked="0"/>
    </xf>
    <xf numFmtId="49" fontId="18" fillId="0" borderId="87" xfId="0" applyNumberFormat="1" applyFont="1" applyBorder="1" applyAlignment="1" applyProtection="1">
      <alignment horizontal="center" vertical="top"/>
      <protection locked="0"/>
    </xf>
    <xf numFmtId="49" fontId="18" fillId="0" borderId="88" xfId="0" applyNumberFormat="1" applyFont="1" applyBorder="1" applyAlignment="1" applyProtection="1">
      <alignment horizontal="center" vertical="top"/>
      <protection locked="0"/>
    </xf>
    <xf numFmtId="49" fontId="20" fillId="0" borderId="32" xfId="0" applyNumberFormat="1" applyFont="1" applyBorder="1" applyAlignment="1" applyProtection="1">
      <alignment horizontal="center" vertical="top"/>
      <protection locked="0"/>
    </xf>
    <xf numFmtId="49" fontId="9" fillId="33" borderId="57" xfId="0" applyNumberFormat="1" applyFont="1" applyFill="1" applyBorder="1" applyAlignment="1" applyProtection="1">
      <alignment horizontal="center" vertical="top"/>
      <protection locked="0"/>
    </xf>
    <xf numFmtId="49" fontId="9" fillId="33" borderId="58" xfId="0" applyNumberFormat="1" applyFont="1" applyFill="1" applyBorder="1" applyAlignment="1" applyProtection="1">
      <alignment horizontal="center" vertical="top"/>
      <protection locked="0"/>
    </xf>
    <xf numFmtId="49" fontId="9" fillId="33" borderId="59" xfId="0" applyNumberFormat="1" applyFont="1" applyFill="1" applyBorder="1" applyAlignment="1" applyProtection="1">
      <alignment horizontal="center" vertical="top"/>
      <protection locked="0"/>
    </xf>
    <xf numFmtId="49" fontId="20" fillId="0" borderId="49" xfId="0" applyNumberFormat="1" applyFont="1" applyBorder="1" applyAlignment="1" applyProtection="1">
      <alignment horizontal="center" vertical="top"/>
      <protection locked="0"/>
    </xf>
    <xf numFmtId="49" fontId="20" fillId="0" borderId="85" xfId="0" applyNumberFormat="1" applyFont="1" applyBorder="1" applyAlignment="1" applyProtection="1">
      <alignment horizontal="center" vertical="top"/>
      <protection locked="0"/>
    </xf>
    <xf numFmtId="49" fontId="20" fillId="0" borderId="36" xfId="0" applyNumberFormat="1" applyFont="1" applyBorder="1" applyAlignment="1" applyProtection="1">
      <alignment horizontal="center" vertical="top"/>
      <protection locked="0"/>
    </xf>
    <xf numFmtId="49" fontId="20" fillId="0" borderId="89" xfId="0" applyNumberFormat="1" applyFont="1" applyBorder="1" applyAlignment="1" applyProtection="1">
      <alignment horizontal="center" vertical="top"/>
      <protection locked="0"/>
    </xf>
    <xf numFmtId="49" fontId="20" fillId="0" borderId="90" xfId="0" applyNumberFormat="1" applyFont="1" applyBorder="1" applyAlignment="1" applyProtection="1">
      <alignment horizontal="center" vertical="top"/>
      <protection locked="0"/>
    </xf>
    <xf numFmtId="49" fontId="20" fillId="0" borderId="91" xfId="0" applyNumberFormat="1" applyFont="1" applyBorder="1" applyAlignment="1" applyProtection="1">
      <alignment horizontal="center" vertical="top"/>
      <protection locked="0"/>
    </xf>
    <xf numFmtId="49" fontId="18" fillId="34" borderId="68" xfId="0" applyNumberFormat="1" applyFont="1" applyFill="1" applyBorder="1" applyAlignment="1" applyProtection="1">
      <alignment horizontal="center" vertical="top"/>
      <protection locked="0"/>
    </xf>
    <xf numFmtId="49" fontId="18" fillId="34" borderId="69" xfId="0" applyNumberFormat="1" applyFont="1" applyFill="1" applyBorder="1" applyAlignment="1" applyProtection="1">
      <alignment horizontal="center" vertical="top"/>
      <protection locked="0"/>
    </xf>
    <xf numFmtId="49" fontId="18" fillId="34" borderId="70" xfId="0" applyNumberFormat="1" applyFont="1" applyFill="1" applyBorder="1" applyAlignment="1" applyProtection="1">
      <alignment horizontal="center" vertical="top"/>
      <protection locked="0"/>
    </xf>
    <xf numFmtId="49" fontId="17" fillId="38" borderId="92" xfId="0" applyNumberFormat="1" applyFont="1" applyFill="1" applyBorder="1" applyAlignment="1" applyProtection="1">
      <alignment horizontal="center" vertical="top"/>
      <protection locked="0"/>
    </xf>
    <xf numFmtId="49" fontId="17" fillId="38" borderId="93" xfId="0" applyNumberFormat="1" applyFont="1" applyFill="1" applyBorder="1" applyAlignment="1" applyProtection="1">
      <alignment horizontal="center" vertical="top"/>
      <protection locked="0"/>
    </xf>
    <xf numFmtId="49" fontId="17" fillId="38" borderId="94" xfId="0" applyNumberFormat="1" applyFont="1" applyFill="1" applyBorder="1" applyAlignment="1" applyProtection="1">
      <alignment horizontal="center" vertical="top"/>
      <protection locked="0"/>
    </xf>
    <xf numFmtId="49" fontId="20" fillId="0" borderId="89" xfId="0" applyNumberFormat="1" applyFont="1" applyFill="1" applyBorder="1" applyAlignment="1" applyProtection="1">
      <alignment horizontal="center" vertical="top"/>
      <protection locked="0"/>
    </xf>
    <xf numFmtId="49" fontId="20" fillId="0" borderId="90" xfId="0" applyNumberFormat="1" applyFont="1" applyFill="1" applyBorder="1" applyAlignment="1" applyProtection="1">
      <alignment horizontal="center" vertical="top"/>
      <protection locked="0"/>
    </xf>
    <xf numFmtId="49" fontId="20" fillId="0" borderId="91" xfId="0" applyNumberFormat="1" applyFont="1" applyFill="1" applyBorder="1" applyAlignment="1" applyProtection="1">
      <alignment horizontal="center" vertical="top"/>
      <protection locked="0"/>
    </xf>
    <xf numFmtId="49" fontId="16" fillId="33" borderId="57" xfId="0" applyNumberFormat="1" applyFont="1" applyFill="1" applyBorder="1" applyAlignment="1" applyProtection="1">
      <alignment horizontal="center" vertical="top"/>
      <protection locked="0"/>
    </xf>
    <xf numFmtId="49" fontId="16" fillId="33" borderId="58" xfId="0" applyNumberFormat="1" applyFont="1" applyFill="1" applyBorder="1" applyAlignment="1" applyProtection="1">
      <alignment horizontal="center" vertical="top"/>
      <protection locked="0"/>
    </xf>
    <xf numFmtId="49" fontId="16" fillId="33" borderId="59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tabSelected="1" zoomScale="75" zoomScaleNormal="75" zoomScalePageLayoutView="0" workbookViewId="0" topLeftCell="A7">
      <selection activeCell="I216" sqref="I216"/>
    </sheetView>
  </sheetViews>
  <sheetFormatPr defaultColWidth="9.00390625" defaultRowHeight="12.75"/>
  <cols>
    <col min="1" max="1" width="86.75390625" style="67" customWidth="1"/>
    <col min="2" max="2" width="7.375" style="67" customWidth="1"/>
    <col min="3" max="3" width="5.625" style="65" customWidth="1"/>
    <col min="4" max="4" width="5.375" style="65" customWidth="1"/>
    <col min="5" max="5" width="6.625" style="66" customWidth="1"/>
    <col min="6" max="6" width="4.125" style="66" customWidth="1"/>
    <col min="7" max="7" width="5.875" style="66" customWidth="1"/>
    <col min="8" max="8" width="7.625" style="66" customWidth="1"/>
    <col min="9" max="9" width="20.75390625" style="3" customWidth="1"/>
    <col min="10" max="10" width="17.875" style="3" customWidth="1"/>
    <col min="11" max="11" width="15.875" style="3" customWidth="1"/>
    <col min="12" max="12" width="14.25390625" style="3" customWidth="1"/>
    <col min="13" max="16384" width="9.125" style="3" customWidth="1"/>
  </cols>
  <sheetData>
    <row r="1" spans="1:9" ht="12.75">
      <c r="A1" s="1"/>
      <c r="B1" s="290"/>
      <c r="C1" s="290"/>
      <c r="D1" s="290"/>
      <c r="E1" s="290"/>
      <c r="F1" s="290"/>
      <c r="G1" s="290"/>
      <c r="H1" s="290"/>
      <c r="I1" s="290"/>
    </row>
    <row r="2" spans="1:17" ht="35.25" customHeight="1">
      <c r="A2" s="1"/>
      <c r="I2" s="296" t="s">
        <v>258</v>
      </c>
      <c r="J2" s="296"/>
      <c r="K2" s="296"/>
      <c r="L2" s="296"/>
      <c r="M2" s="158"/>
      <c r="N2" s="158"/>
      <c r="O2" s="158"/>
      <c r="P2" s="158"/>
      <c r="Q2" s="158"/>
    </row>
    <row r="3" spans="1:17" ht="19.5" customHeight="1">
      <c r="A3" s="1"/>
      <c r="I3" s="296"/>
      <c r="J3" s="296"/>
      <c r="K3" s="296"/>
      <c r="L3" s="296"/>
      <c r="M3" s="158"/>
      <c r="N3" s="158"/>
      <c r="O3" s="158"/>
      <c r="P3" s="158"/>
      <c r="Q3" s="158"/>
    </row>
    <row r="4" spans="1:9" ht="12.75">
      <c r="A4" s="4"/>
      <c r="B4" s="291"/>
      <c r="C4" s="291"/>
      <c r="D4" s="291"/>
      <c r="E4" s="291"/>
      <c r="F4" s="291"/>
      <c r="G4" s="291"/>
      <c r="H4" s="291"/>
      <c r="I4" s="291"/>
    </row>
    <row r="5" spans="1:10" ht="12.75" hidden="1">
      <c r="A5" s="3"/>
      <c r="B5" s="3"/>
      <c r="C5" s="3"/>
      <c r="D5" s="3"/>
      <c r="E5" s="3"/>
      <c r="F5" s="3"/>
      <c r="G5" s="3"/>
      <c r="H5" s="6" t="s">
        <v>0</v>
      </c>
      <c r="I5" s="7"/>
      <c r="J5" s="5"/>
    </row>
    <row r="6" spans="1:10" ht="12.75">
      <c r="A6" s="3"/>
      <c r="B6" s="271"/>
      <c r="C6" s="271"/>
      <c r="D6" s="271"/>
      <c r="E6" s="271"/>
      <c r="F6" s="271"/>
      <c r="G6" s="271"/>
      <c r="H6" s="271"/>
      <c r="I6" s="271"/>
      <c r="J6" s="5"/>
    </row>
    <row r="7" spans="1:10" ht="12.75">
      <c r="A7" s="3"/>
      <c r="B7" s="271"/>
      <c r="C7" s="271"/>
      <c r="D7" s="271"/>
      <c r="E7" s="271"/>
      <c r="F7" s="271"/>
      <c r="G7" s="271"/>
      <c r="H7" s="271"/>
      <c r="I7" s="271"/>
      <c r="J7" s="5"/>
    </row>
    <row r="8" spans="1:10" ht="12.75">
      <c r="A8" s="3"/>
      <c r="B8" s="3"/>
      <c r="C8" s="3"/>
      <c r="D8" s="3"/>
      <c r="E8" s="3"/>
      <c r="F8" s="3"/>
      <c r="G8" s="3"/>
      <c r="H8" s="6"/>
      <c r="I8" s="7"/>
      <c r="J8" s="5"/>
    </row>
    <row r="9" spans="1:12" ht="15.75" customHeight="1">
      <c r="A9" s="292" t="s">
        <v>259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</row>
    <row r="10" spans="1:12" ht="14.2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</row>
    <row r="11" spans="1:12" ht="15.75" customHeight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</row>
    <row r="12" spans="1:9" ht="18.75" customHeight="1" thickBot="1">
      <c r="A12" s="1"/>
      <c r="B12" s="1"/>
      <c r="C12" s="2"/>
      <c r="D12" s="2"/>
      <c r="E12" s="8"/>
      <c r="F12" s="8"/>
      <c r="G12" s="8"/>
      <c r="H12" s="8"/>
      <c r="I12" s="9" t="s">
        <v>1</v>
      </c>
    </row>
    <row r="13" spans="1:12" ht="12.75" customHeight="1">
      <c r="A13" s="293" t="s">
        <v>2</v>
      </c>
      <c r="B13" s="268" t="s">
        <v>145</v>
      </c>
      <c r="C13" s="268" t="s">
        <v>3</v>
      </c>
      <c r="D13" s="268" t="s">
        <v>4</v>
      </c>
      <c r="E13" s="281" t="s">
        <v>5</v>
      </c>
      <c r="F13" s="282"/>
      <c r="G13" s="283"/>
      <c r="H13" s="268" t="s">
        <v>6</v>
      </c>
      <c r="I13" s="256" t="s">
        <v>225</v>
      </c>
      <c r="J13" s="257"/>
      <c r="K13" s="257"/>
      <c r="L13" s="258"/>
    </row>
    <row r="14" spans="1:12" ht="12.75">
      <c r="A14" s="294"/>
      <c r="B14" s="269"/>
      <c r="C14" s="269"/>
      <c r="D14" s="269"/>
      <c r="E14" s="284"/>
      <c r="F14" s="285"/>
      <c r="G14" s="286"/>
      <c r="H14" s="269"/>
      <c r="I14" s="259"/>
      <c r="J14" s="260"/>
      <c r="K14" s="260"/>
      <c r="L14" s="261"/>
    </row>
    <row r="15" spans="1:12" ht="12.75">
      <c r="A15" s="294"/>
      <c r="B15" s="269"/>
      <c r="C15" s="269"/>
      <c r="D15" s="269"/>
      <c r="E15" s="284"/>
      <c r="F15" s="285"/>
      <c r="G15" s="286"/>
      <c r="H15" s="269"/>
      <c r="I15" s="262"/>
      <c r="J15" s="263"/>
      <c r="K15" s="263"/>
      <c r="L15" s="264"/>
    </row>
    <row r="16" spans="1:12" ht="12.75" customHeight="1">
      <c r="A16" s="294"/>
      <c r="B16" s="269"/>
      <c r="C16" s="269"/>
      <c r="D16" s="269"/>
      <c r="E16" s="284"/>
      <c r="F16" s="285"/>
      <c r="G16" s="286"/>
      <c r="H16" s="269"/>
      <c r="I16" s="265" t="s">
        <v>226</v>
      </c>
      <c r="J16" s="265" t="s">
        <v>227</v>
      </c>
      <c r="K16" s="265" t="s">
        <v>228</v>
      </c>
      <c r="L16" s="297" t="s">
        <v>229</v>
      </c>
    </row>
    <row r="17" spans="1:12" ht="12.75">
      <c r="A17" s="294"/>
      <c r="B17" s="269"/>
      <c r="C17" s="269"/>
      <c r="D17" s="269"/>
      <c r="E17" s="284"/>
      <c r="F17" s="285"/>
      <c r="G17" s="286"/>
      <c r="H17" s="269"/>
      <c r="I17" s="266"/>
      <c r="J17" s="266"/>
      <c r="K17" s="266"/>
      <c r="L17" s="298"/>
    </row>
    <row r="18" spans="1:12" ht="33.75" customHeight="1" thickBot="1">
      <c r="A18" s="295"/>
      <c r="B18" s="270"/>
      <c r="C18" s="270"/>
      <c r="D18" s="270"/>
      <c r="E18" s="287"/>
      <c r="F18" s="288"/>
      <c r="G18" s="289"/>
      <c r="H18" s="270"/>
      <c r="I18" s="267"/>
      <c r="J18" s="267"/>
      <c r="K18" s="267"/>
      <c r="L18" s="299"/>
    </row>
    <row r="19" spans="1:12" ht="18.75" thickBot="1">
      <c r="A19" s="141" t="s">
        <v>183</v>
      </c>
      <c r="B19" s="96" t="s">
        <v>182</v>
      </c>
      <c r="C19" s="96"/>
      <c r="D19" s="10"/>
      <c r="E19" s="253"/>
      <c r="F19" s="254"/>
      <c r="G19" s="255"/>
      <c r="H19" s="10"/>
      <c r="I19" s="112"/>
      <c r="J19" s="112"/>
      <c r="K19" s="112"/>
      <c r="L19" s="112"/>
    </row>
    <row r="20" spans="1:12" ht="18.75" thickBot="1">
      <c r="A20" s="141" t="s">
        <v>7</v>
      </c>
      <c r="B20" s="96" t="s">
        <v>182</v>
      </c>
      <c r="C20" s="96" t="s">
        <v>9</v>
      </c>
      <c r="D20" s="10"/>
      <c r="E20" s="253"/>
      <c r="F20" s="254"/>
      <c r="G20" s="255"/>
      <c r="H20" s="10"/>
      <c r="I20" s="112">
        <f>I21+I25+I44+I40</f>
        <v>4220.59</v>
      </c>
      <c r="J20" s="112">
        <f>J21+J25+J44+J40</f>
        <v>3155.64</v>
      </c>
      <c r="K20" s="112">
        <f>J20-I20</f>
        <v>-1064.9500000000003</v>
      </c>
      <c r="L20" s="112">
        <f>(J20*100)/I20</f>
        <v>74.76774574170909</v>
      </c>
    </row>
    <row r="21" spans="1:12" ht="28.5">
      <c r="A21" s="68" t="s">
        <v>10</v>
      </c>
      <c r="B21" s="56" t="s">
        <v>182</v>
      </c>
      <c r="C21" s="97" t="s">
        <v>9</v>
      </c>
      <c r="D21" s="98" t="s">
        <v>11</v>
      </c>
      <c r="E21" s="275"/>
      <c r="F21" s="276"/>
      <c r="G21" s="277"/>
      <c r="H21" s="98"/>
      <c r="I21" s="113">
        <f>SUM(I22)</f>
        <v>750</v>
      </c>
      <c r="J21" s="113">
        <f>SUM(J22)</f>
        <v>460.35</v>
      </c>
      <c r="K21" s="113">
        <f>SUM(K22)</f>
        <v>-289.65</v>
      </c>
      <c r="L21" s="113">
        <f>SUM(L22)</f>
        <v>61.38</v>
      </c>
    </row>
    <row r="22" spans="1:12" ht="25.5">
      <c r="A22" s="13" t="s">
        <v>12</v>
      </c>
      <c r="B22" s="58" t="s">
        <v>182</v>
      </c>
      <c r="C22" s="99" t="s">
        <v>9</v>
      </c>
      <c r="D22" s="100" t="s">
        <v>11</v>
      </c>
      <c r="E22" s="248" t="s">
        <v>185</v>
      </c>
      <c r="F22" s="249"/>
      <c r="G22" s="252"/>
      <c r="H22" s="100"/>
      <c r="I22" s="114">
        <f>I23</f>
        <v>750</v>
      </c>
      <c r="J22" s="114">
        <f aca="true" t="shared" si="0" ref="J22:L23">J23</f>
        <v>460.35</v>
      </c>
      <c r="K22" s="114">
        <f t="shared" si="0"/>
        <v>-289.65</v>
      </c>
      <c r="L22" s="114">
        <f t="shared" si="0"/>
        <v>61.38</v>
      </c>
    </row>
    <row r="23" spans="1:12" ht="15.75">
      <c r="A23" s="16" t="s">
        <v>14</v>
      </c>
      <c r="B23" s="59" t="s">
        <v>182</v>
      </c>
      <c r="C23" s="101" t="s">
        <v>9</v>
      </c>
      <c r="D23" s="102" t="s">
        <v>11</v>
      </c>
      <c r="E23" s="278" t="s">
        <v>186</v>
      </c>
      <c r="F23" s="279"/>
      <c r="G23" s="280"/>
      <c r="H23" s="102"/>
      <c r="I23" s="115">
        <f>I24</f>
        <v>750</v>
      </c>
      <c r="J23" s="115">
        <f>J24</f>
        <v>460.35</v>
      </c>
      <c r="K23" s="115">
        <f t="shared" si="0"/>
        <v>-289.65</v>
      </c>
      <c r="L23" s="115">
        <f t="shared" si="0"/>
        <v>61.38</v>
      </c>
    </row>
    <row r="24" spans="1:12" ht="15.75">
      <c r="A24" s="19" t="s">
        <v>211</v>
      </c>
      <c r="B24" s="59" t="s">
        <v>182</v>
      </c>
      <c r="C24" s="101" t="s">
        <v>9</v>
      </c>
      <c r="D24" s="102" t="s">
        <v>11</v>
      </c>
      <c r="E24" s="278" t="s">
        <v>186</v>
      </c>
      <c r="F24" s="279"/>
      <c r="G24" s="280"/>
      <c r="H24" s="102" t="s">
        <v>150</v>
      </c>
      <c r="I24" s="116">
        <v>750</v>
      </c>
      <c r="J24" s="116">
        <v>460.35</v>
      </c>
      <c r="K24" s="116">
        <f>J24-I24</f>
        <v>-289.65</v>
      </c>
      <c r="L24" s="116">
        <f>(J24*100)/I24</f>
        <v>61.38</v>
      </c>
    </row>
    <row r="25" spans="1:12" ht="28.5" customHeight="1">
      <c r="A25" s="24" t="s">
        <v>18</v>
      </c>
      <c r="B25" s="59" t="s">
        <v>182</v>
      </c>
      <c r="C25" s="103" t="s">
        <v>9</v>
      </c>
      <c r="D25" s="104" t="s">
        <v>19</v>
      </c>
      <c r="E25" s="307"/>
      <c r="F25" s="308"/>
      <c r="G25" s="309"/>
      <c r="H25" s="104"/>
      <c r="I25" s="117">
        <f>I27+I36+I38+I34</f>
        <v>3440.59</v>
      </c>
      <c r="J25" s="117">
        <f>J27+J36+J38+J34</f>
        <v>2695.29</v>
      </c>
      <c r="K25" s="117">
        <f>J25-I25</f>
        <v>-745.3000000000002</v>
      </c>
      <c r="L25" s="117">
        <f>(J25*100)/I25</f>
        <v>78.33801760744524</v>
      </c>
    </row>
    <row r="26" spans="1:12" ht="25.5">
      <c r="A26" s="13" t="s">
        <v>12</v>
      </c>
      <c r="B26" s="58" t="s">
        <v>182</v>
      </c>
      <c r="C26" s="99" t="s">
        <v>9</v>
      </c>
      <c r="D26" s="100" t="s">
        <v>19</v>
      </c>
      <c r="E26" s="248" t="s">
        <v>185</v>
      </c>
      <c r="F26" s="249"/>
      <c r="G26" s="252"/>
      <c r="H26" s="100"/>
      <c r="I26" s="114">
        <f>I27+I38+I36+I34</f>
        <v>3440.59</v>
      </c>
      <c r="J26" s="114">
        <f>J27+J38+J36+J34</f>
        <v>2695.29</v>
      </c>
      <c r="K26" s="114">
        <f>K27+K38+K36</f>
        <v>-745.3</v>
      </c>
      <c r="L26" s="114">
        <f>(J26*100)/I26</f>
        <v>78.33801760744524</v>
      </c>
    </row>
    <row r="27" spans="1:12" ht="15.75">
      <c r="A27" s="16" t="s">
        <v>20</v>
      </c>
      <c r="B27" s="72" t="s">
        <v>182</v>
      </c>
      <c r="C27" s="101" t="s">
        <v>9</v>
      </c>
      <c r="D27" s="105" t="s">
        <v>19</v>
      </c>
      <c r="E27" s="272" t="s">
        <v>187</v>
      </c>
      <c r="F27" s="273"/>
      <c r="G27" s="274"/>
      <c r="H27" s="106"/>
      <c r="I27" s="115">
        <f>I28+I30+I32+I31</f>
        <v>3350.29</v>
      </c>
      <c r="J27" s="115">
        <f>J28+J30+J32+J31</f>
        <v>2632.34</v>
      </c>
      <c r="K27" s="115">
        <f>K28+K30+K32</f>
        <v>-717.9499999999999</v>
      </c>
      <c r="L27" s="115">
        <f>(J27*100)/I27</f>
        <v>78.57051180644063</v>
      </c>
    </row>
    <row r="28" spans="1:12" ht="15.75">
      <c r="A28" s="19" t="s">
        <v>211</v>
      </c>
      <c r="B28" s="72" t="s">
        <v>182</v>
      </c>
      <c r="C28" s="107" t="s">
        <v>9</v>
      </c>
      <c r="D28" s="106" t="s">
        <v>19</v>
      </c>
      <c r="E28" s="272" t="s">
        <v>187</v>
      </c>
      <c r="F28" s="273"/>
      <c r="G28" s="274"/>
      <c r="H28" s="102" t="s">
        <v>150</v>
      </c>
      <c r="I28" s="116">
        <v>1600</v>
      </c>
      <c r="J28" s="116">
        <v>1044.92</v>
      </c>
      <c r="K28" s="116">
        <f>J28-I28</f>
        <v>-555.0799999999999</v>
      </c>
      <c r="L28" s="115">
        <f aca="true" t="shared" si="1" ref="L28:L39">(J28*100)/I28</f>
        <v>65.3075</v>
      </c>
    </row>
    <row r="29" spans="1:12" ht="15.75" customHeight="1" hidden="1">
      <c r="A29" s="19" t="s">
        <v>159</v>
      </c>
      <c r="B29" s="72" t="s">
        <v>24</v>
      </c>
      <c r="C29" s="107" t="s">
        <v>9</v>
      </c>
      <c r="D29" s="106" t="s">
        <v>19</v>
      </c>
      <c r="E29" s="272" t="s">
        <v>187</v>
      </c>
      <c r="F29" s="273"/>
      <c r="G29" s="274"/>
      <c r="H29" s="102" t="s">
        <v>156</v>
      </c>
      <c r="I29" s="116"/>
      <c r="J29" s="116"/>
      <c r="K29" s="116">
        <f>J29-I29</f>
        <v>0</v>
      </c>
      <c r="L29" s="115" t="e">
        <f t="shared" si="1"/>
        <v>#DIV/0!</v>
      </c>
    </row>
    <row r="30" spans="1:12" ht="31.5" customHeight="1">
      <c r="A30" s="149" t="s">
        <v>212</v>
      </c>
      <c r="B30" s="72" t="s">
        <v>182</v>
      </c>
      <c r="C30" s="107" t="s">
        <v>9</v>
      </c>
      <c r="D30" s="106" t="s">
        <v>19</v>
      </c>
      <c r="E30" s="272" t="s">
        <v>187</v>
      </c>
      <c r="F30" s="273"/>
      <c r="G30" s="274"/>
      <c r="H30" s="102" t="s">
        <v>167</v>
      </c>
      <c r="I30" s="116">
        <v>1000</v>
      </c>
      <c r="J30" s="116">
        <v>887.38</v>
      </c>
      <c r="K30" s="116">
        <f>J30-I30</f>
        <v>-112.62</v>
      </c>
      <c r="L30" s="115">
        <f t="shared" si="1"/>
        <v>88.738</v>
      </c>
    </row>
    <row r="31" spans="1:12" ht="31.5" customHeight="1">
      <c r="A31" s="149" t="s">
        <v>212</v>
      </c>
      <c r="B31" s="72" t="s">
        <v>182</v>
      </c>
      <c r="C31" s="107" t="s">
        <v>9</v>
      </c>
      <c r="D31" s="106" t="s">
        <v>19</v>
      </c>
      <c r="E31" s="272" t="s">
        <v>255</v>
      </c>
      <c r="F31" s="273"/>
      <c r="G31" s="274"/>
      <c r="H31" s="102" t="s">
        <v>167</v>
      </c>
      <c r="I31" s="116">
        <v>674.29</v>
      </c>
      <c r="J31" s="116">
        <v>674.29</v>
      </c>
      <c r="K31" s="116">
        <f>J31-I31</f>
        <v>0</v>
      </c>
      <c r="L31" s="115">
        <f t="shared" si="1"/>
        <v>100</v>
      </c>
    </row>
    <row r="32" spans="1:12" ht="15.75">
      <c r="A32" s="19" t="s">
        <v>170</v>
      </c>
      <c r="B32" s="72" t="s">
        <v>182</v>
      </c>
      <c r="C32" s="107" t="s">
        <v>9</v>
      </c>
      <c r="D32" s="106" t="s">
        <v>19</v>
      </c>
      <c r="E32" s="272" t="s">
        <v>187</v>
      </c>
      <c r="F32" s="273"/>
      <c r="G32" s="274"/>
      <c r="H32" s="102" t="s">
        <v>169</v>
      </c>
      <c r="I32" s="116">
        <v>76</v>
      </c>
      <c r="J32" s="116">
        <v>25.75</v>
      </c>
      <c r="K32" s="116">
        <f>J32-I32</f>
        <v>-50.25</v>
      </c>
      <c r="L32" s="115">
        <f t="shared" si="1"/>
        <v>33.88157894736842</v>
      </c>
    </row>
    <row r="33" spans="1:12" ht="13.5" customHeight="1" hidden="1">
      <c r="A33" s="41" t="s">
        <v>148</v>
      </c>
      <c r="B33" s="72" t="s">
        <v>8</v>
      </c>
      <c r="C33" s="99" t="s">
        <v>9</v>
      </c>
      <c r="D33" s="100" t="s">
        <v>19</v>
      </c>
      <c r="E33" s="100" t="s">
        <v>175</v>
      </c>
      <c r="F33" s="100" t="s">
        <v>173</v>
      </c>
      <c r="G33" s="100" t="s">
        <v>24</v>
      </c>
      <c r="H33" s="100"/>
      <c r="I33" s="114" t="e">
        <f>I36+#REF!</f>
        <v>#REF!</v>
      </c>
      <c r="J33" s="114" t="e">
        <f>J36+#REF!</f>
        <v>#REF!</v>
      </c>
      <c r="K33" s="116" t="e">
        <f aca="true" t="shared" si="2" ref="K33:K46">J33-I33</f>
        <v>#REF!</v>
      </c>
      <c r="L33" s="115" t="e">
        <f t="shared" si="1"/>
        <v>#REF!</v>
      </c>
    </row>
    <row r="34" spans="1:12" ht="25.5" hidden="1">
      <c r="A34" s="16" t="s">
        <v>252</v>
      </c>
      <c r="B34" s="72" t="s">
        <v>182</v>
      </c>
      <c r="C34" s="101" t="s">
        <v>9</v>
      </c>
      <c r="D34" s="105" t="s">
        <v>19</v>
      </c>
      <c r="E34" s="272" t="s">
        <v>254</v>
      </c>
      <c r="F34" s="273"/>
      <c r="G34" s="274"/>
      <c r="H34" s="106"/>
      <c r="I34" s="115">
        <f>I35</f>
        <v>0</v>
      </c>
      <c r="J34" s="115">
        <f>J35</f>
        <v>0</v>
      </c>
      <c r="K34" s="116">
        <f>J34-I34</f>
        <v>0</v>
      </c>
      <c r="L34" s="115" t="e">
        <f>(J34*100)/I34</f>
        <v>#DIV/0!</v>
      </c>
    </row>
    <row r="35" spans="1:12" ht="20.25" customHeight="1" hidden="1">
      <c r="A35" s="149" t="s">
        <v>253</v>
      </c>
      <c r="B35" s="72" t="s">
        <v>182</v>
      </c>
      <c r="C35" s="107" t="s">
        <v>9</v>
      </c>
      <c r="D35" s="106" t="s">
        <v>19</v>
      </c>
      <c r="E35" s="272" t="s">
        <v>254</v>
      </c>
      <c r="F35" s="273"/>
      <c r="G35" s="274"/>
      <c r="H35" s="102" t="s">
        <v>150</v>
      </c>
      <c r="I35" s="115">
        <v>0</v>
      </c>
      <c r="J35" s="115">
        <v>0</v>
      </c>
      <c r="K35" s="116">
        <f>J35-I35</f>
        <v>0</v>
      </c>
      <c r="L35" s="115" t="e">
        <f>(J35*100)/I35</f>
        <v>#DIV/0!</v>
      </c>
    </row>
    <row r="36" spans="1:12" ht="15.75">
      <c r="A36" s="42" t="s">
        <v>149</v>
      </c>
      <c r="B36" s="72" t="s">
        <v>182</v>
      </c>
      <c r="C36" s="101" t="s">
        <v>9</v>
      </c>
      <c r="D36" s="105" t="s">
        <v>19</v>
      </c>
      <c r="E36" s="278" t="s">
        <v>190</v>
      </c>
      <c r="F36" s="279"/>
      <c r="G36" s="280"/>
      <c r="H36" s="106"/>
      <c r="I36" s="115">
        <f>I37</f>
        <v>88.3</v>
      </c>
      <c r="J36" s="115">
        <f>J37</f>
        <v>62.95</v>
      </c>
      <c r="K36" s="116">
        <f t="shared" si="2"/>
        <v>-25.349999999999994</v>
      </c>
      <c r="L36" s="115">
        <f t="shared" si="1"/>
        <v>71.29105322763307</v>
      </c>
    </row>
    <row r="37" spans="1:12" ht="15.75">
      <c r="A37" s="19" t="s">
        <v>211</v>
      </c>
      <c r="B37" s="72" t="s">
        <v>182</v>
      </c>
      <c r="C37" s="107" t="s">
        <v>9</v>
      </c>
      <c r="D37" s="106" t="s">
        <v>19</v>
      </c>
      <c r="E37" s="278" t="s">
        <v>190</v>
      </c>
      <c r="F37" s="279"/>
      <c r="G37" s="280"/>
      <c r="H37" s="102" t="s">
        <v>150</v>
      </c>
      <c r="I37" s="116">
        <v>88.3</v>
      </c>
      <c r="J37" s="116">
        <v>62.95</v>
      </c>
      <c r="K37" s="116">
        <f t="shared" si="2"/>
        <v>-25.349999999999994</v>
      </c>
      <c r="L37" s="115">
        <f t="shared" si="1"/>
        <v>71.29105322763307</v>
      </c>
    </row>
    <row r="38" spans="1:12" ht="51">
      <c r="A38" s="16" t="s">
        <v>200</v>
      </c>
      <c r="B38" s="72" t="s">
        <v>182</v>
      </c>
      <c r="C38" s="101" t="s">
        <v>9</v>
      </c>
      <c r="D38" s="105" t="s">
        <v>19</v>
      </c>
      <c r="E38" s="272" t="s">
        <v>189</v>
      </c>
      <c r="F38" s="273"/>
      <c r="G38" s="274"/>
      <c r="H38" s="106"/>
      <c r="I38" s="115">
        <f>I39</f>
        <v>2</v>
      </c>
      <c r="J38" s="115">
        <f>J39</f>
        <v>0</v>
      </c>
      <c r="K38" s="116">
        <f t="shared" si="2"/>
        <v>-2</v>
      </c>
      <c r="L38" s="115">
        <f t="shared" si="1"/>
        <v>0</v>
      </c>
    </row>
    <row r="39" spans="1:12" ht="33" customHeight="1">
      <c r="A39" s="149" t="s">
        <v>212</v>
      </c>
      <c r="B39" s="72" t="s">
        <v>182</v>
      </c>
      <c r="C39" s="107" t="s">
        <v>9</v>
      </c>
      <c r="D39" s="106" t="s">
        <v>19</v>
      </c>
      <c r="E39" s="272" t="s">
        <v>189</v>
      </c>
      <c r="F39" s="273"/>
      <c r="G39" s="274"/>
      <c r="H39" s="102" t="s">
        <v>167</v>
      </c>
      <c r="I39" s="115">
        <v>2</v>
      </c>
      <c r="J39" s="115">
        <v>0</v>
      </c>
      <c r="K39" s="116">
        <f t="shared" si="2"/>
        <v>-2</v>
      </c>
      <c r="L39" s="115">
        <f t="shared" si="1"/>
        <v>0</v>
      </c>
    </row>
    <row r="40" spans="1:12" ht="15.75" customHeight="1">
      <c r="A40" s="185" t="s">
        <v>26</v>
      </c>
      <c r="B40" s="186" t="s">
        <v>182</v>
      </c>
      <c r="C40" s="187" t="s">
        <v>9</v>
      </c>
      <c r="D40" s="187" t="s">
        <v>27</v>
      </c>
      <c r="E40" s="313"/>
      <c r="F40" s="313"/>
      <c r="G40" s="313"/>
      <c r="H40" s="187"/>
      <c r="I40" s="188">
        <f>I41</f>
        <v>0</v>
      </c>
      <c r="J40" s="188">
        <f aca="true" t="shared" si="3" ref="J40:L41">J41</f>
        <v>0</v>
      </c>
      <c r="K40" s="188">
        <f t="shared" si="3"/>
        <v>0</v>
      </c>
      <c r="L40" s="188" t="e">
        <f t="shared" si="3"/>
        <v>#DIV/0!</v>
      </c>
    </row>
    <row r="41" spans="1:12" ht="15.75">
      <c r="A41" s="174" t="s">
        <v>28</v>
      </c>
      <c r="B41" s="194" t="s">
        <v>182</v>
      </c>
      <c r="C41" s="189" t="s">
        <v>9</v>
      </c>
      <c r="D41" s="177" t="s">
        <v>27</v>
      </c>
      <c r="E41" s="314" t="s">
        <v>185</v>
      </c>
      <c r="F41" s="314"/>
      <c r="G41" s="314"/>
      <c r="H41" s="177"/>
      <c r="I41" s="178">
        <f>I42</f>
        <v>0</v>
      </c>
      <c r="J41" s="178">
        <f t="shared" si="3"/>
        <v>0</v>
      </c>
      <c r="K41" s="178">
        <f t="shared" si="3"/>
        <v>0</v>
      </c>
      <c r="L41" s="178" t="e">
        <f t="shared" si="3"/>
        <v>#DIV/0!</v>
      </c>
    </row>
    <row r="42" spans="1:12" ht="15.75">
      <c r="A42" s="192" t="s">
        <v>143</v>
      </c>
      <c r="B42" s="195" t="s">
        <v>182</v>
      </c>
      <c r="C42" s="193" t="s">
        <v>9</v>
      </c>
      <c r="D42" s="190" t="s">
        <v>27</v>
      </c>
      <c r="E42" s="300" t="s">
        <v>243</v>
      </c>
      <c r="F42" s="300"/>
      <c r="G42" s="300"/>
      <c r="H42" s="191"/>
      <c r="I42" s="165">
        <f>I43</f>
        <v>0</v>
      </c>
      <c r="J42" s="115">
        <f>J43</f>
        <v>0</v>
      </c>
      <c r="K42" s="116">
        <f>J42-I42</f>
        <v>0</v>
      </c>
      <c r="L42" s="115" t="e">
        <f>(J42*100)/I42</f>
        <v>#DIV/0!</v>
      </c>
    </row>
    <row r="43" spans="1:12" ht="15.75">
      <c r="A43" s="192" t="s">
        <v>168</v>
      </c>
      <c r="B43" s="195" t="s">
        <v>182</v>
      </c>
      <c r="C43" s="193" t="s">
        <v>9</v>
      </c>
      <c r="D43" s="190" t="s">
        <v>27</v>
      </c>
      <c r="E43" s="300" t="s">
        <v>243</v>
      </c>
      <c r="F43" s="300"/>
      <c r="G43" s="300"/>
      <c r="H43" s="162" t="s">
        <v>167</v>
      </c>
      <c r="I43" s="165">
        <v>0</v>
      </c>
      <c r="J43" s="115">
        <v>0</v>
      </c>
      <c r="K43" s="116">
        <f>J43-I43</f>
        <v>0</v>
      </c>
      <c r="L43" s="115" t="e">
        <f>(J43*100)/I43</f>
        <v>#DIV/0!</v>
      </c>
    </row>
    <row r="44" spans="1:12" ht="15.75">
      <c r="A44" s="24" t="s">
        <v>216</v>
      </c>
      <c r="B44" s="72" t="s">
        <v>182</v>
      </c>
      <c r="C44" s="127" t="s">
        <v>9</v>
      </c>
      <c r="D44" s="127" t="s">
        <v>55</v>
      </c>
      <c r="E44" s="318"/>
      <c r="F44" s="319"/>
      <c r="G44" s="320"/>
      <c r="H44" s="127"/>
      <c r="I44" s="117">
        <f>I45</f>
        <v>30</v>
      </c>
      <c r="J44" s="117">
        <f>J45</f>
        <v>0</v>
      </c>
      <c r="K44" s="117">
        <f>K45</f>
        <v>-30</v>
      </c>
      <c r="L44" s="117">
        <f>L45</f>
        <v>0</v>
      </c>
    </row>
    <row r="45" spans="1:12" ht="25.5">
      <c r="A45" s="196" t="s">
        <v>217</v>
      </c>
      <c r="B45" s="59" t="s">
        <v>182</v>
      </c>
      <c r="C45" s="107" t="s">
        <v>9</v>
      </c>
      <c r="D45" s="107" t="s">
        <v>55</v>
      </c>
      <c r="E45" s="272" t="s">
        <v>218</v>
      </c>
      <c r="F45" s="273"/>
      <c r="G45" s="274"/>
      <c r="H45" s="156"/>
      <c r="I45" s="115">
        <f>I46</f>
        <v>30</v>
      </c>
      <c r="J45" s="115">
        <f>J46</f>
        <v>0</v>
      </c>
      <c r="K45" s="116">
        <f t="shared" si="2"/>
        <v>-30</v>
      </c>
      <c r="L45" s="116">
        <v>0</v>
      </c>
    </row>
    <row r="46" spans="1:12" ht="16.5" thickBot="1">
      <c r="A46" s="157" t="s">
        <v>219</v>
      </c>
      <c r="B46" s="56" t="s">
        <v>182</v>
      </c>
      <c r="C46" s="107" t="s">
        <v>9</v>
      </c>
      <c r="D46" s="107" t="s">
        <v>55</v>
      </c>
      <c r="E46" s="361" t="s">
        <v>218</v>
      </c>
      <c r="F46" s="362"/>
      <c r="G46" s="363"/>
      <c r="H46" s="102" t="s">
        <v>220</v>
      </c>
      <c r="I46" s="115">
        <v>30</v>
      </c>
      <c r="J46" s="115">
        <v>0</v>
      </c>
      <c r="K46" s="116">
        <f t="shared" si="2"/>
        <v>-30</v>
      </c>
      <c r="L46" s="116">
        <v>0</v>
      </c>
    </row>
    <row r="47" spans="1:12" ht="18.75" thickBot="1">
      <c r="A47" s="150" t="s">
        <v>32</v>
      </c>
      <c r="B47" s="121" t="s">
        <v>182</v>
      </c>
      <c r="C47" s="151" t="s">
        <v>11</v>
      </c>
      <c r="D47" s="71"/>
      <c r="E47" s="304"/>
      <c r="F47" s="305"/>
      <c r="G47" s="306"/>
      <c r="H47" s="71"/>
      <c r="I47" s="152">
        <f>I48</f>
        <v>318</v>
      </c>
      <c r="J47" s="152">
        <f>J48</f>
        <v>207.67</v>
      </c>
      <c r="K47" s="152">
        <f>K48</f>
        <v>-110.33000000000001</v>
      </c>
      <c r="L47" s="152">
        <f>L48</f>
        <v>65.30503144654088</v>
      </c>
    </row>
    <row r="48" spans="1:12" ht="15.75">
      <c r="A48" s="29" t="s">
        <v>33</v>
      </c>
      <c r="B48" s="72" t="s">
        <v>182</v>
      </c>
      <c r="C48" s="122" t="s">
        <v>11</v>
      </c>
      <c r="D48" s="123" t="s">
        <v>15</v>
      </c>
      <c r="E48" s="310"/>
      <c r="F48" s="311"/>
      <c r="G48" s="312"/>
      <c r="H48" s="124"/>
      <c r="I48" s="119">
        <f>SUM(I49)</f>
        <v>318</v>
      </c>
      <c r="J48" s="119">
        <f>SUM(J49)</f>
        <v>207.67</v>
      </c>
      <c r="K48" s="119">
        <f>SUM(K49)</f>
        <v>-110.33000000000001</v>
      </c>
      <c r="L48" s="119">
        <f>SUM(L49)</f>
        <v>65.30503144654088</v>
      </c>
    </row>
    <row r="49" spans="1:12" ht="25.5">
      <c r="A49" s="16" t="s">
        <v>201</v>
      </c>
      <c r="B49" s="59" t="s">
        <v>182</v>
      </c>
      <c r="C49" s="101" t="s">
        <v>11</v>
      </c>
      <c r="D49" s="102" t="s">
        <v>15</v>
      </c>
      <c r="E49" s="278" t="s">
        <v>188</v>
      </c>
      <c r="F49" s="279"/>
      <c r="G49" s="280"/>
      <c r="H49" s="102"/>
      <c r="I49" s="120">
        <f>I50</f>
        <v>318</v>
      </c>
      <c r="J49" s="120">
        <f>J50</f>
        <v>207.67</v>
      </c>
      <c r="K49" s="120">
        <f>K50</f>
        <v>-110.33000000000001</v>
      </c>
      <c r="L49" s="120">
        <f>L50</f>
        <v>65.30503144654088</v>
      </c>
    </row>
    <row r="50" spans="1:12" ht="16.5" thickBot="1">
      <c r="A50" s="19" t="s">
        <v>211</v>
      </c>
      <c r="B50" s="60" t="s">
        <v>182</v>
      </c>
      <c r="C50" s="144" t="s">
        <v>11</v>
      </c>
      <c r="D50" s="145" t="s">
        <v>15</v>
      </c>
      <c r="E50" s="352" t="s">
        <v>188</v>
      </c>
      <c r="F50" s="353"/>
      <c r="G50" s="354"/>
      <c r="H50" s="145" t="s">
        <v>150</v>
      </c>
      <c r="I50" s="146">
        <v>318</v>
      </c>
      <c r="J50" s="146">
        <v>207.67</v>
      </c>
      <c r="K50" s="146">
        <f>J50-I50</f>
        <v>-110.33000000000001</v>
      </c>
      <c r="L50" s="146">
        <f>(J50*100)/I50</f>
        <v>65.30503144654088</v>
      </c>
    </row>
    <row r="51" spans="1:12" ht="18.75" thickBot="1">
      <c r="A51" s="31" t="s">
        <v>34</v>
      </c>
      <c r="B51" s="126" t="s">
        <v>182</v>
      </c>
      <c r="C51" s="126" t="s">
        <v>15</v>
      </c>
      <c r="D51" s="28"/>
      <c r="E51" s="253"/>
      <c r="F51" s="254"/>
      <c r="G51" s="255"/>
      <c r="H51" s="28"/>
      <c r="I51" s="111">
        <f>SUM(I52+I57+I61+I68)</f>
        <v>255</v>
      </c>
      <c r="J51" s="111">
        <f>SUM(J52+J57+J61+J68)</f>
        <v>162.65</v>
      </c>
      <c r="K51" s="111">
        <f>SUM(K52+K57+K61+K68)</f>
        <v>-92.35</v>
      </c>
      <c r="L51" s="111">
        <f>(J51*100)/I51</f>
        <v>63.78431372549019</v>
      </c>
    </row>
    <row r="52" spans="1:12" ht="15.75" customHeight="1" hidden="1">
      <c r="A52" s="11" t="s">
        <v>35</v>
      </c>
      <c r="B52" s="72" t="s">
        <v>8</v>
      </c>
      <c r="C52" s="127" t="s">
        <v>15</v>
      </c>
      <c r="D52" s="127" t="s">
        <v>11</v>
      </c>
      <c r="E52" s="127"/>
      <c r="F52" s="127"/>
      <c r="G52" s="127"/>
      <c r="H52" s="127"/>
      <c r="I52" s="117">
        <f>SUM(I53)</f>
        <v>0</v>
      </c>
      <c r="J52" s="117">
        <f aca="true" t="shared" si="4" ref="J52:L53">SUM(J53)</f>
        <v>0</v>
      </c>
      <c r="K52" s="117">
        <f t="shared" si="4"/>
        <v>0</v>
      </c>
      <c r="L52" s="117">
        <f t="shared" si="4"/>
        <v>0</v>
      </c>
    </row>
    <row r="53" spans="1:12" ht="15.75" customHeight="1" hidden="1">
      <c r="A53" s="36" t="s">
        <v>144</v>
      </c>
      <c r="B53" s="59" t="s">
        <v>8</v>
      </c>
      <c r="C53" s="128" t="s">
        <v>15</v>
      </c>
      <c r="D53" s="129" t="s">
        <v>11</v>
      </c>
      <c r="E53" s="129" t="s">
        <v>177</v>
      </c>
      <c r="F53" s="129" t="s">
        <v>173</v>
      </c>
      <c r="G53" s="129" t="s">
        <v>24</v>
      </c>
      <c r="H53" s="129"/>
      <c r="I53" s="114">
        <f>SUM(I54)</f>
        <v>0</v>
      </c>
      <c r="J53" s="114">
        <f t="shared" si="4"/>
        <v>0</v>
      </c>
      <c r="K53" s="114">
        <f t="shared" si="4"/>
        <v>0</v>
      </c>
      <c r="L53" s="114">
        <f t="shared" si="4"/>
        <v>0</v>
      </c>
    </row>
    <row r="54" spans="1:12" ht="25.5" customHeight="1" hidden="1">
      <c r="A54" s="37" t="s">
        <v>172</v>
      </c>
      <c r="B54" s="59" t="s">
        <v>8</v>
      </c>
      <c r="C54" s="101" t="s">
        <v>15</v>
      </c>
      <c r="D54" s="102" t="s">
        <v>11</v>
      </c>
      <c r="E54" s="102" t="s">
        <v>177</v>
      </c>
      <c r="F54" s="102" t="s">
        <v>173</v>
      </c>
      <c r="G54" s="102" t="s">
        <v>22</v>
      </c>
      <c r="H54" s="102"/>
      <c r="I54" s="116">
        <f>I55</f>
        <v>0</v>
      </c>
      <c r="J54" s="116">
        <f aca="true" t="shared" si="5" ref="J54:L55">J55</f>
        <v>0</v>
      </c>
      <c r="K54" s="116">
        <f t="shared" si="5"/>
        <v>0</v>
      </c>
      <c r="L54" s="116">
        <f t="shared" si="5"/>
        <v>0</v>
      </c>
    </row>
    <row r="55" spans="1:12" ht="15.75" customHeight="1" hidden="1">
      <c r="A55" s="19" t="s">
        <v>168</v>
      </c>
      <c r="B55" s="59" t="s">
        <v>8</v>
      </c>
      <c r="C55" s="101" t="s">
        <v>15</v>
      </c>
      <c r="D55" s="102" t="s">
        <v>11</v>
      </c>
      <c r="E55" s="102" t="s">
        <v>177</v>
      </c>
      <c r="F55" s="108" t="s">
        <v>173</v>
      </c>
      <c r="G55" s="108" t="s">
        <v>22</v>
      </c>
      <c r="H55" s="130">
        <v>240</v>
      </c>
      <c r="I55" s="116">
        <f>I56</f>
        <v>0</v>
      </c>
      <c r="J55" s="116">
        <f t="shared" si="5"/>
        <v>0</v>
      </c>
      <c r="K55" s="116">
        <f t="shared" si="5"/>
        <v>0</v>
      </c>
      <c r="L55" s="116">
        <f t="shared" si="5"/>
        <v>0</v>
      </c>
    </row>
    <row r="56" spans="1:12" ht="15.75" customHeight="1" hidden="1">
      <c r="A56" s="19" t="s">
        <v>171</v>
      </c>
      <c r="B56" s="59" t="s">
        <v>8</v>
      </c>
      <c r="C56" s="101" t="s">
        <v>15</v>
      </c>
      <c r="D56" s="102" t="s">
        <v>11</v>
      </c>
      <c r="E56" s="102" t="s">
        <v>177</v>
      </c>
      <c r="F56" s="108" t="s">
        <v>173</v>
      </c>
      <c r="G56" s="108" t="s">
        <v>22</v>
      </c>
      <c r="H56" s="130">
        <v>244</v>
      </c>
      <c r="I56" s="116"/>
      <c r="J56" s="116"/>
      <c r="K56" s="116"/>
      <c r="L56" s="116"/>
    </row>
    <row r="57" spans="1:12" ht="29.25" thickBot="1">
      <c r="A57" s="24" t="s">
        <v>154</v>
      </c>
      <c r="B57" s="72" t="s">
        <v>182</v>
      </c>
      <c r="C57" s="127" t="s">
        <v>15</v>
      </c>
      <c r="D57" s="127" t="s">
        <v>37</v>
      </c>
      <c r="E57" s="318"/>
      <c r="F57" s="319"/>
      <c r="G57" s="320"/>
      <c r="H57" s="127"/>
      <c r="I57" s="117">
        <f>SUM(I58)</f>
        <v>10</v>
      </c>
      <c r="J57" s="117">
        <f aca="true" t="shared" si="6" ref="J57:L58">SUM(J58)</f>
        <v>0</v>
      </c>
      <c r="K57" s="117">
        <f t="shared" si="6"/>
        <v>-10</v>
      </c>
      <c r="L57" s="117">
        <f t="shared" si="6"/>
        <v>0</v>
      </c>
    </row>
    <row r="58" spans="1:12" ht="26.25" thickBot="1">
      <c r="A58" s="36" t="s">
        <v>155</v>
      </c>
      <c r="B58" s="121" t="s">
        <v>182</v>
      </c>
      <c r="C58" s="128" t="s">
        <v>15</v>
      </c>
      <c r="D58" s="129" t="s">
        <v>37</v>
      </c>
      <c r="E58" s="248" t="s">
        <v>185</v>
      </c>
      <c r="F58" s="249"/>
      <c r="G58" s="252"/>
      <c r="H58" s="129"/>
      <c r="I58" s="114">
        <f>SUM(I59)</f>
        <v>10</v>
      </c>
      <c r="J58" s="114">
        <f t="shared" si="6"/>
        <v>0</v>
      </c>
      <c r="K58" s="114">
        <f t="shared" si="6"/>
        <v>-10</v>
      </c>
      <c r="L58" s="114">
        <f t="shared" si="6"/>
        <v>0</v>
      </c>
    </row>
    <row r="59" spans="1:12" ht="15.75">
      <c r="A59" s="37" t="s">
        <v>202</v>
      </c>
      <c r="B59" s="59" t="s">
        <v>182</v>
      </c>
      <c r="C59" s="101" t="s">
        <v>15</v>
      </c>
      <c r="D59" s="102" t="s">
        <v>37</v>
      </c>
      <c r="E59" s="250" t="s">
        <v>191</v>
      </c>
      <c r="F59" s="251"/>
      <c r="G59" s="315"/>
      <c r="H59" s="102"/>
      <c r="I59" s="116">
        <f>I60</f>
        <v>10</v>
      </c>
      <c r="J59" s="116">
        <f>J60</f>
        <v>0</v>
      </c>
      <c r="K59" s="116">
        <f>K60</f>
        <v>-10</v>
      </c>
      <c r="L59" s="116">
        <f>L60</f>
        <v>0</v>
      </c>
    </row>
    <row r="60" spans="1:12" ht="36.75" customHeight="1">
      <c r="A60" s="149" t="s">
        <v>212</v>
      </c>
      <c r="B60" s="59" t="s">
        <v>182</v>
      </c>
      <c r="C60" s="101" t="s">
        <v>15</v>
      </c>
      <c r="D60" s="102" t="s">
        <v>37</v>
      </c>
      <c r="E60" s="250" t="s">
        <v>191</v>
      </c>
      <c r="F60" s="251"/>
      <c r="G60" s="315"/>
      <c r="H60" s="108" t="s">
        <v>167</v>
      </c>
      <c r="I60" s="116">
        <v>10</v>
      </c>
      <c r="J60" s="116">
        <v>0</v>
      </c>
      <c r="K60" s="116">
        <f>J60-I60</f>
        <v>-10</v>
      </c>
      <c r="L60" s="116">
        <f>(J60*100)/I60</f>
        <v>0</v>
      </c>
    </row>
    <row r="61" spans="1:12" ht="29.25" thickBot="1">
      <c r="A61" s="24" t="s">
        <v>147</v>
      </c>
      <c r="B61" s="72" t="s">
        <v>182</v>
      </c>
      <c r="C61" s="127" t="s">
        <v>15</v>
      </c>
      <c r="D61" s="127" t="s">
        <v>146</v>
      </c>
      <c r="E61" s="318"/>
      <c r="F61" s="319"/>
      <c r="G61" s="320"/>
      <c r="H61" s="127"/>
      <c r="I61" s="117">
        <f>I62+I65+I69</f>
        <v>245</v>
      </c>
      <c r="J61" s="117">
        <f>J62+J65+J69</f>
        <v>162.65</v>
      </c>
      <c r="K61" s="117">
        <f>K62+K65+K69</f>
        <v>-82.35</v>
      </c>
      <c r="L61" s="117">
        <f>L62+L65+L69</f>
        <v>67.77083333333333</v>
      </c>
    </row>
    <row r="62" spans="1:12" ht="18.75" thickBot="1">
      <c r="A62" s="36" t="s">
        <v>144</v>
      </c>
      <c r="B62" s="121" t="s">
        <v>182</v>
      </c>
      <c r="C62" s="128" t="s">
        <v>15</v>
      </c>
      <c r="D62" s="129" t="s">
        <v>146</v>
      </c>
      <c r="E62" s="248" t="s">
        <v>185</v>
      </c>
      <c r="F62" s="249"/>
      <c r="G62" s="252"/>
      <c r="H62" s="129"/>
      <c r="I62" s="114">
        <f>SUM(I63)</f>
        <v>5</v>
      </c>
      <c r="J62" s="114">
        <f>SUM(J63)</f>
        <v>0</v>
      </c>
      <c r="K62" s="114">
        <f>SUM(K63)</f>
        <v>-5</v>
      </c>
      <c r="L62" s="114">
        <f>SUM(L63)</f>
        <v>0</v>
      </c>
    </row>
    <row r="63" spans="1:12" ht="25.5">
      <c r="A63" s="37" t="s">
        <v>203</v>
      </c>
      <c r="B63" s="59" t="s">
        <v>182</v>
      </c>
      <c r="C63" s="101" t="s">
        <v>15</v>
      </c>
      <c r="D63" s="102" t="s">
        <v>146</v>
      </c>
      <c r="E63" s="250" t="s">
        <v>192</v>
      </c>
      <c r="F63" s="251"/>
      <c r="G63" s="315"/>
      <c r="H63" s="102"/>
      <c r="I63" s="116">
        <f>I64</f>
        <v>5</v>
      </c>
      <c r="J63" s="116">
        <f>J64</f>
        <v>0</v>
      </c>
      <c r="K63" s="116">
        <f>K64</f>
        <v>-5</v>
      </c>
      <c r="L63" s="116">
        <v>0</v>
      </c>
    </row>
    <row r="64" spans="1:12" ht="31.5" customHeight="1" thickBot="1">
      <c r="A64" s="149" t="s">
        <v>212</v>
      </c>
      <c r="B64" s="59" t="s">
        <v>182</v>
      </c>
      <c r="C64" s="101" t="s">
        <v>15</v>
      </c>
      <c r="D64" s="102" t="s">
        <v>146</v>
      </c>
      <c r="E64" s="250" t="s">
        <v>192</v>
      </c>
      <c r="F64" s="251"/>
      <c r="G64" s="315"/>
      <c r="H64" s="130">
        <v>240</v>
      </c>
      <c r="I64" s="116">
        <v>5</v>
      </c>
      <c r="J64" s="116">
        <v>0</v>
      </c>
      <c r="K64" s="116">
        <f>J64-I64</f>
        <v>-5</v>
      </c>
      <c r="L64" s="116">
        <v>0</v>
      </c>
    </row>
    <row r="65" spans="1:12" ht="18.75" thickBot="1">
      <c r="A65" s="36" t="s">
        <v>144</v>
      </c>
      <c r="B65" s="121" t="s">
        <v>182</v>
      </c>
      <c r="C65" s="128" t="s">
        <v>15</v>
      </c>
      <c r="D65" s="129" t="s">
        <v>146</v>
      </c>
      <c r="E65" s="248" t="s">
        <v>185</v>
      </c>
      <c r="F65" s="249"/>
      <c r="G65" s="252"/>
      <c r="H65" s="129"/>
      <c r="I65" s="114">
        <f>SUM(I66)</f>
        <v>240</v>
      </c>
      <c r="J65" s="114">
        <f>SUM(J66)</f>
        <v>162.65</v>
      </c>
      <c r="K65" s="114">
        <f>SUM(K66)</f>
        <v>-77.35</v>
      </c>
      <c r="L65" s="114">
        <f>SUM(L66)</f>
        <v>67.77083333333333</v>
      </c>
    </row>
    <row r="66" spans="1:12" ht="15.75">
      <c r="A66" s="37" t="s">
        <v>204</v>
      </c>
      <c r="B66" s="59" t="s">
        <v>182</v>
      </c>
      <c r="C66" s="101" t="s">
        <v>15</v>
      </c>
      <c r="D66" s="102" t="s">
        <v>146</v>
      </c>
      <c r="E66" s="250" t="s">
        <v>193</v>
      </c>
      <c r="F66" s="251"/>
      <c r="G66" s="315"/>
      <c r="H66" s="102"/>
      <c r="I66" s="116">
        <f>I67</f>
        <v>240</v>
      </c>
      <c r="J66" s="116">
        <f>J67</f>
        <v>162.65</v>
      </c>
      <c r="K66" s="116">
        <f>J66-I66</f>
        <v>-77.35</v>
      </c>
      <c r="L66" s="116">
        <f>(J66*100)/I66</f>
        <v>67.77083333333333</v>
      </c>
    </row>
    <row r="67" spans="1:12" ht="30.75" customHeight="1" thickBot="1">
      <c r="A67" s="149" t="s">
        <v>212</v>
      </c>
      <c r="B67" s="59" t="s">
        <v>182</v>
      </c>
      <c r="C67" s="101" t="s">
        <v>15</v>
      </c>
      <c r="D67" s="102" t="s">
        <v>146</v>
      </c>
      <c r="E67" s="250" t="s">
        <v>193</v>
      </c>
      <c r="F67" s="251"/>
      <c r="G67" s="315"/>
      <c r="H67" s="130">
        <v>240</v>
      </c>
      <c r="I67" s="116">
        <v>240</v>
      </c>
      <c r="J67" s="116">
        <v>162.65</v>
      </c>
      <c r="K67" s="116">
        <f>J67-I67</f>
        <v>-77.35</v>
      </c>
      <c r="L67" s="116">
        <f>(J67*100)/I67</f>
        <v>67.77083333333333</v>
      </c>
    </row>
    <row r="68" spans="1:12" ht="29.25" customHeight="1" hidden="1" thickBot="1">
      <c r="A68" s="24" t="s">
        <v>147</v>
      </c>
      <c r="B68" s="72" t="s">
        <v>8</v>
      </c>
      <c r="C68" s="127" t="s">
        <v>15</v>
      </c>
      <c r="D68" s="127" t="s">
        <v>146</v>
      </c>
      <c r="E68" s="127"/>
      <c r="F68" s="127"/>
      <c r="G68" s="127"/>
      <c r="H68" s="127"/>
      <c r="I68" s="117"/>
      <c r="J68" s="117"/>
      <c r="K68" s="117"/>
      <c r="L68" s="117"/>
    </row>
    <row r="69" spans="1:12" ht="16.5" customHeight="1" hidden="1" thickBot="1">
      <c r="A69" s="36" t="s">
        <v>144</v>
      </c>
      <c r="B69" s="59" t="s">
        <v>8</v>
      </c>
      <c r="C69" s="128" t="s">
        <v>15</v>
      </c>
      <c r="D69" s="129" t="s">
        <v>146</v>
      </c>
      <c r="E69" s="129" t="s">
        <v>178</v>
      </c>
      <c r="F69" s="129" t="s">
        <v>173</v>
      </c>
      <c r="G69" s="129" t="s">
        <v>24</v>
      </c>
      <c r="H69" s="129"/>
      <c r="I69" s="114">
        <f>SUM(I70)</f>
        <v>0</v>
      </c>
      <c r="J69" s="114">
        <f>SUM(J70)</f>
        <v>0</v>
      </c>
      <c r="K69" s="114">
        <f>SUM(K70)</f>
        <v>0</v>
      </c>
      <c r="L69" s="114">
        <f>SUM(L70)</f>
        <v>0</v>
      </c>
    </row>
    <row r="70" spans="1:12" ht="26.25" customHeight="1" hidden="1" thickBot="1">
      <c r="A70" s="37" t="s">
        <v>166</v>
      </c>
      <c r="B70" s="59" t="s">
        <v>8</v>
      </c>
      <c r="C70" s="101" t="s">
        <v>15</v>
      </c>
      <c r="D70" s="102" t="s">
        <v>146</v>
      </c>
      <c r="E70" s="102" t="s">
        <v>178</v>
      </c>
      <c r="F70" s="102" t="s">
        <v>173</v>
      </c>
      <c r="G70" s="102" t="s">
        <v>136</v>
      </c>
      <c r="H70" s="102"/>
      <c r="I70" s="116">
        <f>I71</f>
        <v>0</v>
      </c>
      <c r="J70" s="116">
        <f aca="true" t="shared" si="7" ref="J70:L71">J71</f>
        <v>0</v>
      </c>
      <c r="K70" s="116">
        <f t="shared" si="7"/>
        <v>0</v>
      </c>
      <c r="L70" s="116">
        <f t="shared" si="7"/>
        <v>0</v>
      </c>
    </row>
    <row r="71" spans="1:12" ht="16.5" customHeight="1" hidden="1" thickBot="1">
      <c r="A71" s="19" t="s">
        <v>168</v>
      </c>
      <c r="B71" s="59" t="s">
        <v>8</v>
      </c>
      <c r="C71" s="101" t="s">
        <v>15</v>
      </c>
      <c r="D71" s="102" t="s">
        <v>146</v>
      </c>
      <c r="E71" s="102" t="s">
        <v>178</v>
      </c>
      <c r="F71" s="108" t="s">
        <v>173</v>
      </c>
      <c r="G71" s="108" t="s">
        <v>136</v>
      </c>
      <c r="H71" s="130">
        <v>240</v>
      </c>
      <c r="I71" s="116">
        <f>I72</f>
        <v>0</v>
      </c>
      <c r="J71" s="116">
        <f t="shared" si="7"/>
        <v>0</v>
      </c>
      <c r="K71" s="116">
        <f t="shared" si="7"/>
        <v>0</v>
      </c>
      <c r="L71" s="116">
        <f t="shared" si="7"/>
        <v>0</v>
      </c>
    </row>
    <row r="72" spans="1:12" ht="16.5" customHeight="1" hidden="1" thickBot="1">
      <c r="A72" s="19" t="s">
        <v>171</v>
      </c>
      <c r="B72" s="59" t="s">
        <v>8</v>
      </c>
      <c r="C72" s="101" t="s">
        <v>15</v>
      </c>
      <c r="D72" s="102" t="s">
        <v>146</v>
      </c>
      <c r="E72" s="102" t="s">
        <v>178</v>
      </c>
      <c r="F72" s="108" t="s">
        <v>173</v>
      </c>
      <c r="G72" s="108" t="s">
        <v>136</v>
      </c>
      <c r="H72" s="130">
        <v>244</v>
      </c>
      <c r="I72" s="116"/>
      <c r="J72" s="116"/>
      <c r="K72" s="116"/>
      <c r="L72" s="116"/>
    </row>
    <row r="73" spans="1:12" ht="18.75" customHeight="1" hidden="1" thickBot="1">
      <c r="A73" s="142" t="s">
        <v>39</v>
      </c>
      <c r="B73" s="126" t="s">
        <v>8</v>
      </c>
      <c r="C73" s="126" t="s">
        <v>19</v>
      </c>
      <c r="D73" s="28"/>
      <c r="E73" s="28"/>
      <c r="F73" s="28"/>
      <c r="G73" s="28"/>
      <c r="H73" s="28"/>
      <c r="I73" s="111">
        <f>SUM(I82+I77+I85+I93+I74)</f>
        <v>0</v>
      </c>
      <c r="J73" s="111" t="e">
        <f>SUM(J82+J77+J85+J93+J74)</f>
        <v>#REF!</v>
      </c>
      <c r="K73" s="111" t="e">
        <f>SUM(K82+K77+K85+K93+K74)</f>
        <v>#REF!</v>
      </c>
      <c r="L73" s="111" t="e">
        <f>SUM(L82+L77+L85+L93+L74)</f>
        <v>#REF!</v>
      </c>
    </row>
    <row r="74" spans="1:12" ht="16.5" customHeight="1" hidden="1" thickBot="1">
      <c r="A74" s="11" t="s">
        <v>40</v>
      </c>
      <c r="B74" s="72" t="s">
        <v>8</v>
      </c>
      <c r="C74" s="85" t="s">
        <v>19</v>
      </c>
      <c r="D74" s="85" t="s">
        <v>11</v>
      </c>
      <c r="E74" s="85"/>
      <c r="F74" s="85"/>
      <c r="G74" s="85"/>
      <c r="H74" s="85"/>
      <c r="I74" s="91">
        <f>SUM(I75)</f>
        <v>0</v>
      </c>
      <c r="J74" s="91">
        <f aca="true" t="shared" si="8" ref="J74:L75">SUM(J75)</f>
        <v>0</v>
      </c>
      <c r="K74" s="91">
        <f t="shared" si="8"/>
        <v>0</v>
      </c>
      <c r="L74" s="91">
        <f t="shared" si="8"/>
        <v>0</v>
      </c>
    </row>
    <row r="75" spans="1:12" ht="16.5" customHeight="1" hidden="1" thickBot="1">
      <c r="A75" s="13" t="s">
        <v>41</v>
      </c>
      <c r="B75" s="59" t="s">
        <v>8</v>
      </c>
      <c r="C75" s="34" t="s">
        <v>19</v>
      </c>
      <c r="D75" s="34" t="s">
        <v>11</v>
      </c>
      <c r="E75" s="15" t="s">
        <v>42</v>
      </c>
      <c r="F75" s="35" t="s">
        <v>29</v>
      </c>
      <c r="G75" s="35" t="s">
        <v>13</v>
      </c>
      <c r="H75" s="34"/>
      <c r="I75" s="86">
        <f>SUM(I76)</f>
        <v>0</v>
      </c>
      <c r="J75" s="86">
        <f t="shared" si="8"/>
        <v>0</v>
      </c>
      <c r="K75" s="86">
        <f t="shared" si="8"/>
        <v>0</v>
      </c>
      <c r="L75" s="86">
        <f t="shared" si="8"/>
        <v>0</v>
      </c>
    </row>
    <row r="76" spans="1:12" ht="16.5" customHeight="1" hidden="1" thickBot="1">
      <c r="A76" s="16" t="s">
        <v>43</v>
      </c>
      <c r="B76" s="59" t="s">
        <v>8</v>
      </c>
      <c r="C76" s="74" t="s">
        <v>19</v>
      </c>
      <c r="D76" s="74" t="s">
        <v>11</v>
      </c>
      <c r="E76" s="18" t="s">
        <v>42</v>
      </c>
      <c r="F76" s="43" t="s">
        <v>13</v>
      </c>
      <c r="G76" s="18" t="s">
        <v>13</v>
      </c>
      <c r="H76" s="74" t="s">
        <v>44</v>
      </c>
      <c r="I76" s="88"/>
      <c r="J76" s="88"/>
      <c r="K76" s="88"/>
      <c r="L76" s="88"/>
    </row>
    <row r="77" spans="1:12" ht="16.5" customHeight="1" hidden="1" thickBot="1">
      <c r="A77" s="24" t="s">
        <v>45</v>
      </c>
      <c r="B77" s="59" t="s">
        <v>8</v>
      </c>
      <c r="C77" s="33" t="s">
        <v>19</v>
      </c>
      <c r="D77" s="33" t="s">
        <v>46</v>
      </c>
      <c r="E77" s="33"/>
      <c r="F77" s="33"/>
      <c r="G77" s="33"/>
      <c r="H77" s="33"/>
      <c r="I77" s="89">
        <f>SUM(I80+I78)</f>
        <v>0</v>
      </c>
      <c r="J77" s="89">
        <f>SUM(J80+J78)</f>
        <v>0</v>
      </c>
      <c r="K77" s="89">
        <f>SUM(K80+K78)</f>
        <v>0</v>
      </c>
      <c r="L77" s="89">
        <f>SUM(L80+L78)</f>
        <v>0</v>
      </c>
    </row>
    <row r="78" spans="1:12" ht="16.5" customHeight="1" hidden="1" thickBot="1">
      <c r="A78" s="13" t="s">
        <v>47</v>
      </c>
      <c r="B78" s="59" t="s">
        <v>8</v>
      </c>
      <c r="C78" s="34" t="s">
        <v>19</v>
      </c>
      <c r="D78" s="34" t="s">
        <v>46</v>
      </c>
      <c r="E78" s="15" t="s">
        <v>48</v>
      </c>
      <c r="F78" s="35" t="s">
        <v>29</v>
      </c>
      <c r="G78" s="35" t="s">
        <v>13</v>
      </c>
      <c r="H78" s="34"/>
      <c r="I78" s="86">
        <f>SUM(I79)</f>
        <v>0</v>
      </c>
      <c r="J78" s="86">
        <f>SUM(J79)</f>
        <v>0</v>
      </c>
      <c r="K78" s="86">
        <f>SUM(K79)</f>
        <v>0</v>
      </c>
      <c r="L78" s="86">
        <f>SUM(L79)</f>
        <v>0</v>
      </c>
    </row>
    <row r="79" spans="1:12" ht="26.25" customHeight="1" hidden="1" thickBot="1">
      <c r="A79" s="16" t="s">
        <v>49</v>
      </c>
      <c r="B79" s="59" t="s">
        <v>8</v>
      </c>
      <c r="C79" s="74" t="s">
        <v>19</v>
      </c>
      <c r="D79" s="74" t="s">
        <v>46</v>
      </c>
      <c r="E79" s="18" t="s">
        <v>48</v>
      </c>
      <c r="F79" s="43" t="s">
        <v>13</v>
      </c>
      <c r="G79" s="18" t="s">
        <v>13</v>
      </c>
      <c r="H79" s="74" t="s">
        <v>50</v>
      </c>
      <c r="I79" s="88"/>
      <c r="J79" s="88"/>
      <c r="K79" s="88"/>
      <c r="L79" s="88"/>
    </row>
    <row r="80" spans="1:12" ht="16.5" customHeight="1" hidden="1" thickBot="1">
      <c r="A80" s="13" t="s">
        <v>51</v>
      </c>
      <c r="B80" s="59" t="s">
        <v>8</v>
      </c>
      <c r="C80" s="34" t="s">
        <v>19</v>
      </c>
      <c r="D80" s="34" t="s">
        <v>23</v>
      </c>
      <c r="E80" s="15" t="s">
        <v>38</v>
      </c>
      <c r="F80" s="35" t="s">
        <v>29</v>
      </c>
      <c r="G80" s="35" t="s">
        <v>13</v>
      </c>
      <c r="H80" s="34"/>
      <c r="I80" s="86">
        <f>SUM(I81)</f>
        <v>0</v>
      </c>
      <c r="J80" s="86">
        <f>SUM(J81)</f>
        <v>0</v>
      </c>
      <c r="K80" s="86">
        <f>SUM(K81)</f>
        <v>0</v>
      </c>
      <c r="L80" s="86">
        <f>SUM(L81)</f>
        <v>0</v>
      </c>
    </row>
    <row r="81" spans="1:12" ht="16.5" customHeight="1" hidden="1" thickBot="1">
      <c r="A81" s="16" t="s">
        <v>52</v>
      </c>
      <c r="B81" s="59" t="s">
        <v>8</v>
      </c>
      <c r="C81" s="74" t="s">
        <v>19</v>
      </c>
      <c r="D81" s="74" t="s">
        <v>23</v>
      </c>
      <c r="E81" s="18" t="s">
        <v>38</v>
      </c>
      <c r="F81" s="43" t="s">
        <v>13</v>
      </c>
      <c r="G81" s="18" t="s">
        <v>13</v>
      </c>
      <c r="H81" s="74" t="s">
        <v>53</v>
      </c>
      <c r="I81" s="88"/>
      <c r="J81" s="88"/>
      <c r="K81" s="88"/>
      <c r="L81" s="88"/>
    </row>
    <row r="82" spans="1:12" ht="16.5" customHeight="1" hidden="1" thickBot="1">
      <c r="A82" s="24" t="s">
        <v>54</v>
      </c>
      <c r="B82" s="59" t="s">
        <v>8</v>
      </c>
      <c r="C82" s="25" t="s">
        <v>19</v>
      </c>
      <c r="D82" s="26" t="s">
        <v>55</v>
      </c>
      <c r="E82" s="26"/>
      <c r="F82" s="26"/>
      <c r="G82" s="26"/>
      <c r="H82" s="26"/>
      <c r="I82" s="89">
        <f>SUM(I83)</f>
        <v>0</v>
      </c>
      <c r="J82" s="89">
        <f aca="true" t="shared" si="9" ref="J82:L83">SUM(J83)</f>
        <v>0</v>
      </c>
      <c r="K82" s="89">
        <f t="shared" si="9"/>
        <v>0</v>
      </c>
      <c r="L82" s="89">
        <f t="shared" si="9"/>
        <v>0</v>
      </c>
    </row>
    <row r="83" spans="1:12" ht="16.5" customHeight="1" hidden="1" thickBot="1">
      <c r="A83" s="13" t="s">
        <v>56</v>
      </c>
      <c r="B83" s="59" t="s">
        <v>8</v>
      </c>
      <c r="C83" s="14" t="s">
        <v>19</v>
      </c>
      <c r="D83" s="15" t="s">
        <v>55</v>
      </c>
      <c r="E83" s="15" t="s">
        <v>57</v>
      </c>
      <c r="F83" s="35" t="s">
        <v>13</v>
      </c>
      <c r="G83" s="35" t="s">
        <v>13</v>
      </c>
      <c r="H83" s="15"/>
      <c r="I83" s="86">
        <f>SUM(I84)</f>
        <v>0</v>
      </c>
      <c r="J83" s="86">
        <f t="shared" si="9"/>
        <v>0</v>
      </c>
      <c r="K83" s="86">
        <f t="shared" si="9"/>
        <v>0</v>
      </c>
      <c r="L83" s="86">
        <f t="shared" si="9"/>
        <v>0</v>
      </c>
    </row>
    <row r="84" spans="1:12" ht="16.5" customHeight="1" hidden="1" thickBot="1">
      <c r="A84" s="16" t="s">
        <v>58</v>
      </c>
      <c r="B84" s="59" t="s">
        <v>8</v>
      </c>
      <c r="C84" s="17" t="s">
        <v>19</v>
      </c>
      <c r="D84" s="18" t="s">
        <v>55</v>
      </c>
      <c r="E84" s="18" t="s">
        <v>57</v>
      </c>
      <c r="F84" s="27" t="s">
        <v>13</v>
      </c>
      <c r="G84" s="27" t="s">
        <v>13</v>
      </c>
      <c r="H84" s="18" t="s">
        <v>59</v>
      </c>
      <c r="I84" s="88"/>
      <c r="J84" s="88"/>
      <c r="K84" s="88"/>
      <c r="L84" s="88"/>
    </row>
    <row r="85" spans="1:12" ht="16.5" customHeight="1" hidden="1" thickBot="1">
      <c r="A85" s="24" t="s">
        <v>60</v>
      </c>
      <c r="B85" s="59" t="s">
        <v>8</v>
      </c>
      <c r="C85" s="25" t="s">
        <v>19</v>
      </c>
      <c r="D85" s="26" t="s">
        <v>37</v>
      </c>
      <c r="E85" s="26"/>
      <c r="F85" s="26"/>
      <c r="G85" s="26"/>
      <c r="H85" s="26"/>
      <c r="I85" s="89">
        <f>SUM(I86)</f>
        <v>0</v>
      </c>
      <c r="J85" s="89">
        <f aca="true" t="shared" si="10" ref="J85:L86">SUM(J86)</f>
        <v>0</v>
      </c>
      <c r="K85" s="89">
        <f t="shared" si="10"/>
        <v>0</v>
      </c>
      <c r="L85" s="89">
        <f t="shared" si="10"/>
        <v>0</v>
      </c>
    </row>
    <row r="86" spans="1:12" ht="16.5" customHeight="1" hidden="1" thickBot="1">
      <c r="A86" s="13" t="s">
        <v>61</v>
      </c>
      <c r="B86" s="59" t="s">
        <v>8</v>
      </c>
      <c r="C86" s="14" t="s">
        <v>19</v>
      </c>
      <c r="D86" s="15" t="s">
        <v>37</v>
      </c>
      <c r="E86" s="15">
        <v>330</v>
      </c>
      <c r="F86" s="15" t="s">
        <v>13</v>
      </c>
      <c r="G86" s="15" t="s">
        <v>13</v>
      </c>
      <c r="H86" s="15"/>
      <c r="I86" s="86">
        <f>SUM(I87)</f>
        <v>0</v>
      </c>
      <c r="J86" s="86">
        <f t="shared" si="10"/>
        <v>0</v>
      </c>
      <c r="K86" s="86">
        <f t="shared" si="10"/>
        <v>0</v>
      </c>
      <c r="L86" s="86">
        <f t="shared" si="10"/>
        <v>0</v>
      </c>
    </row>
    <row r="87" spans="1:12" ht="16.5" customHeight="1" hidden="1" thickBot="1">
      <c r="A87" s="16" t="s">
        <v>62</v>
      </c>
      <c r="B87" s="59" t="s">
        <v>8</v>
      </c>
      <c r="C87" s="17" t="s">
        <v>19</v>
      </c>
      <c r="D87" s="18" t="s">
        <v>37</v>
      </c>
      <c r="E87" s="18">
        <v>330</v>
      </c>
      <c r="F87" s="18" t="s">
        <v>13</v>
      </c>
      <c r="G87" s="18" t="s">
        <v>13</v>
      </c>
      <c r="H87" s="18" t="s">
        <v>63</v>
      </c>
      <c r="I87" s="88"/>
      <c r="J87" s="88"/>
      <c r="K87" s="88"/>
      <c r="L87" s="88"/>
    </row>
    <row r="88" spans="1:12" ht="18.75" thickBot="1">
      <c r="A88" s="150" t="s">
        <v>39</v>
      </c>
      <c r="B88" s="121" t="s">
        <v>182</v>
      </c>
      <c r="C88" s="151" t="s">
        <v>19</v>
      </c>
      <c r="D88" s="71"/>
      <c r="E88" s="304"/>
      <c r="F88" s="305"/>
      <c r="G88" s="306"/>
      <c r="H88" s="71"/>
      <c r="I88" s="152">
        <f>I89+I93</f>
        <v>2000</v>
      </c>
      <c r="J88" s="152">
        <f>J89</f>
        <v>1350.65</v>
      </c>
      <c r="K88" s="152">
        <f>J88-I88</f>
        <v>-649.3499999999999</v>
      </c>
      <c r="L88" s="152">
        <f>(J88*100)/I88</f>
        <v>67.5325</v>
      </c>
    </row>
    <row r="89" spans="1:12" ht="15.75">
      <c r="A89" s="24" t="s">
        <v>179</v>
      </c>
      <c r="B89" s="59" t="s">
        <v>182</v>
      </c>
      <c r="C89" s="127" t="s">
        <v>19</v>
      </c>
      <c r="D89" s="127" t="s">
        <v>37</v>
      </c>
      <c r="E89" s="329"/>
      <c r="F89" s="330"/>
      <c r="G89" s="331"/>
      <c r="H89" s="127"/>
      <c r="I89" s="117">
        <f>I90</f>
        <v>2000</v>
      </c>
      <c r="J89" s="117">
        <f aca="true" t="shared" si="11" ref="J89:L91">J90</f>
        <v>1350.65</v>
      </c>
      <c r="K89" s="117">
        <f>K92+K99</f>
        <v>-649.3499999999999</v>
      </c>
      <c r="L89" s="117">
        <f t="shared" si="11"/>
        <v>67.5325</v>
      </c>
    </row>
    <row r="90" spans="1:12" ht="15.75">
      <c r="A90" s="36" t="s">
        <v>180</v>
      </c>
      <c r="B90" s="59" t="s">
        <v>182</v>
      </c>
      <c r="C90" s="128" t="s">
        <v>19</v>
      </c>
      <c r="D90" s="129" t="s">
        <v>37</v>
      </c>
      <c r="E90" s="248" t="s">
        <v>185</v>
      </c>
      <c r="F90" s="249"/>
      <c r="G90" s="252"/>
      <c r="H90" s="129"/>
      <c r="I90" s="114">
        <f>I91</f>
        <v>2000</v>
      </c>
      <c r="J90" s="114">
        <f>J91+J99</f>
        <v>1350.65</v>
      </c>
      <c r="K90" s="114">
        <f>K91+K99</f>
        <v>-649.3499999999999</v>
      </c>
      <c r="L90" s="114">
        <f t="shared" si="11"/>
        <v>67.5325</v>
      </c>
    </row>
    <row r="91" spans="1:12" ht="25.5">
      <c r="A91" s="37" t="s">
        <v>205</v>
      </c>
      <c r="B91" s="59" t="s">
        <v>182</v>
      </c>
      <c r="C91" s="101" t="s">
        <v>19</v>
      </c>
      <c r="D91" s="102" t="s">
        <v>37</v>
      </c>
      <c r="E91" s="250" t="s">
        <v>194</v>
      </c>
      <c r="F91" s="251"/>
      <c r="G91" s="315"/>
      <c r="H91" s="102"/>
      <c r="I91" s="116">
        <f>I92+I99+I98</f>
        <v>2000</v>
      </c>
      <c r="J91" s="116">
        <f>J92+J99+J98</f>
        <v>1350.65</v>
      </c>
      <c r="K91" s="116">
        <f t="shared" si="11"/>
        <v>-649.3499999999999</v>
      </c>
      <c r="L91" s="116">
        <f t="shared" si="11"/>
        <v>67.5325</v>
      </c>
    </row>
    <row r="92" spans="1:12" ht="27.75" customHeight="1" thickBot="1">
      <c r="A92" s="149" t="s">
        <v>212</v>
      </c>
      <c r="B92" s="59" t="s">
        <v>182</v>
      </c>
      <c r="C92" s="101" t="s">
        <v>19</v>
      </c>
      <c r="D92" s="102" t="s">
        <v>37</v>
      </c>
      <c r="E92" s="250" t="s">
        <v>194</v>
      </c>
      <c r="F92" s="251"/>
      <c r="G92" s="315"/>
      <c r="H92" s="130">
        <v>240</v>
      </c>
      <c r="I92" s="116">
        <v>2000</v>
      </c>
      <c r="J92" s="116">
        <v>1350.65</v>
      </c>
      <c r="K92" s="116">
        <f>J92-I92</f>
        <v>-649.3499999999999</v>
      </c>
      <c r="L92" s="116">
        <f>(J92*100)/I92</f>
        <v>67.5325</v>
      </c>
    </row>
    <row r="93" spans="1:12" ht="16.5" customHeight="1" hidden="1" thickBot="1">
      <c r="A93" s="24" t="s">
        <v>64</v>
      </c>
      <c r="B93" s="59" t="s">
        <v>8</v>
      </c>
      <c r="C93" s="127" t="s">
        <v>19</v>
      </c>
      <c r="D93" s="127" t="s">
        <v>31</v>
      </c>
      <c r="E93" s="127"/>
      <c r="F93" s="127"/>
      <c r="G93" s="127"/>
      <c r="H93" s="127"/>
      <c r="I93" s="117">
        <f>I94</f>
        <v>0</v>
      </c>
      <c r="J93" s="116" t="e">
        <f>#REF!</f>
        <v>#REF!</v>
      </c>
      <c r="K93" s="116" t="e">
        <f aca="true" t="shared" si="12" ref="K93:K99">J93-I93</f>
        <v>#REF!</v>
      </c>
      <c r="L93" s="116" t="e">
        <f aca="true" t="shared" si="13" ref="L93:L99">(J93*100)/I93</f>
        <v>#REF!</v>
      </c>
    </row>
    <row r="94" spans="1:12" ht="16.5" customHeight="1" hidden="1" thickBot="1">
      <c r="A94" s="36" t="s">
        <v>153</v>
      </c>
      <c r="B94" s="59" t="s">
        <v>8</v>
      </c>
      <c r="C94" s="128" t="s">
        <v>19</v>
      </c>
      <c r="D94" s="129" t="s">
        <v>31</v>
      </c>
      <c r="E94" s="129" t="s">
        <v>151</v>
      </c>
      <c r="F94" s="129" t="s">
        <v>13</v>
      </c>
      <c r="G94" s="129" t="s">
        <v>13</v>
      </c>
      <c r="H94" s="129"/>
      <c r="I94" s="114">
        <f>I95</f>
        <v>0</v>
      </c>
      <c r="J94" s="116" t="e">
        <f>#REF!</f>
        <v>#REF!</v>
      </c>
      <c r="K94" s="116" t="e">
        <f t="shared" si="12"/>
        <v>#REF!</v>
      </c>
      <c r="L94" s="116" t="e">
        <f t="shared" si="13"/>
        <v>#REF!</v>
      </c>
    </row>
    <row r="95" spans="1:12" ht="16.5" customHeight="1" hidden="1" thickBot="1">
      <c r="A95" s="37" t="s">
        <v>58</v>
      </c>
      <c r="B95" s="59" t="s">
        <v>8</v>
      </c>
      <c r="C95" s="101" t="s">
        <v>19</v>
      </c>
      <c r="D95" s="102" t="s">
        <v>31</v>
      </c>
      <c r="E95" s="102" t="s">
        <v>151</v>
      </c>
      <c r="F95" s="102" t="s">
        <v>15</v>
      </c>
      <c r="G95" s="102" t="s">
        <v>13</v>
      </c>
      <c r="H95" s="102"/>
      <c r="I95" s="116">
        <f>I96</f>
        <v>0</v>
      </c>
      <c r="J95" s="116" t="e">
        <f>#REF!</f>
        <v>#REF!</v>
      </c>
      <c r="K95" s="116" t="e">
        <f t="shared" si="12"/>
        <v>#REF!</v>
      </c>
      <c r="L95" s="116" t="e">
        <f t="shared" si="13"/>
        <v>#REF!</v>
      </c>
    </row>
    <row r="96" spans="1:12" ht="16.5" customHeight="1" hidden="1" thickBot="1">
      <c r="A96" s="19" t="s">
        <v>168</v>
      </c>
      <c r="B96" s="59" t="s">
        <v>8</v>
      </c>
      <c r="C96" s="101" t="s">
        <v>19</v>
      </c>
      <c r="D96" s="102" t="s">
        <v>31</v>
      </c>
      <c r="E96" s="102" t="s">
        <v>151</v>
      </c>
      <c r="F96" s="108" t="s">
        <v>15</v>
      </c>
      <c r="G96" s="108" t="s">
        <v>29</v>
      </c>
      <c r="H96" s="130">
        <v>240</v>
      </c>
      <c r="I96" s="116">
        <f>I97</f>
        <v>0</v>
      </c>
      <c r="J96" s="116" t="e">
        <f>#REF!</f>
        <v>#REF!</v>
      </c>
      <c r="K96" s="116" t="e">
        <f t="shared" si="12"/>
        <v>#REF!</v>
      </c>
      <c r="L96" s="116" t="e">
        <f t="shared" si="13"/>
        <v>#REF!</v>
      </c>
    </row>
    <row r="97" spans="1:12" ht="16.5" customHeight="1" hidden="1" thickBot="1">
      <c r="A97" s="19" t="s">
        <v>171</v>
      </c>
      <c r="B97" s="59" t="s">
        <v>8</v>
      </c>
      <c r="C97" s="101" t="s">
        <v>19</v>
      </c>
      <c r="D97" s="102" t="s">
        <v>31</v>
      </c>
      <c r="E97" s="102" t="s">
        <v>151</v>
      </c>
      <c r="F97" s="108" t="s">
        <v>15</v>
      </c>
      <c r="G97" s="108" t="s">
        <v>29</v>
      </c>
      <c r="H97" s="130">
        <v>244</v>
      </c>
      <c r="I97" s="116"/>
      <c r="J97" s="116" t="e">
        <f>#REF!</f>
        <v>#REF!</v>
      </c>
      <c r="K97" s="116" t="e">
        <f t="shared" si="12"/>
        <v>#REF!</v>
      </c>
      <c r="L97" s="116" t="e">
        <f t="shared" si="13"/>
        <v>#REF!</v>
      </c>
    </row>
    <row r="98" spans="1:12" ht="25.5" customHeight="1" hidden="1">
      <c r="A98" s="169" t="s">
        <v>212</v>
      </c>
      <c r="B98" s="160" t="s">
        <v>182</v>
      </c>
      <c r="C98" s="170" t="s">
        <v>19</v>
      </c>
      <c r="D98" s="162" t="s">
        <v>37</v>
      </c>
      <c r="E98" s="247" t="s">
        <v>251</v>
      </c>
      <c r="F98" s="247"/>
      <c r="G98" s="247"/>
      <c r="H98" s="171">
        <v>240</v>
      </c>
      <c r="I98" s="168">
        <v>0</v>
      </c>
      <c r="J98" s="116">
        <v>0</v>
      </c>
      <c r="K98" s="116">
        <f>J98-I98</f>
        <v>0</v>
      </c>
      <c r="L98" s="116" t="e">
        <f>(J98*100)/I98</f>
        <v>#DIV/0!</v>
      </c>
    </row>
    <row r="99" spans="1:12" ht="25.5" customHeight="1" hidden="1" thickBot="1">
      <c r="A99" s="169" t="s">
        <v>212</v>
      </c>
      <c r="B99" s="160" t="s">
        <v>182</v>
      </c>
      <c r="C99" s="170" t="s">
        <v>19</v>
      </c>
      <c r="D99" s="162" t="s">
        <v>37</v>
      </c>
      <c r="E99" s="247" t="s">
        <v>237</v>
      </c>
      <c r="F99" s="247"/>
      <c r="G99" s="247"/>
      <c r="H99" s="171">
        <v>240</v>
      </c>
      <c r="I99" s="168">
        <v>0</v>
      </c>
      <c r="J99" s="116">
        <v>0</v>
      </c>
      <c r="K99" s="116">
        <f t="shared" si="12"/>
        <v>0</v>
      </c>
      <c r="L99" s="116" t="e">
        <f t="shared" si="13"/>
        <v>#DIV/0!</v>
      </c>
    </row>
    <row r="100" spans="1:12" ht="18.75" thickBot="1">
      <c r="A100" s="142" t="s">
        <v>65</v>
      </c>
      <c r="B100" s="126" t="s">
        <v>182</v>
      </c>
      <c r="C100" s="131" t="s">
        <v>23</v>
      </c>
      <c r="D100" s="39"/>
      <c r="E100" s="301"/>
      <c r="F100" s="302"/>
      <c r="G100" s="303"/>
      <c r="H100" s="39"/>
      <c r="I100" s="111">
        <f>I101+I108+I113+I140</f>
        <v>3868.5200000000004</v>
      </c>
      <c r="J100" s="111">
        <f>J101+J108+J113+J140</f>
        <v>2849.3700000000003</v>
      </c>
      <c r="K100" s="111">
        <f>J100-I100</f>
        <v>-1019.1500000000001</v>
      </c>
      <c r="L100" s="111">
        <f>(J100*100)/I100</f>
        <v>73.65529970117773</v>
      </c>
    </row>
    <row r="101" spans="1:12" ht="15.75">
      <c r="A101" s="11" t="s">
        <v>66</v>
      </c>
      <c r="B101" s="72" t="s">
        <v>182</v>
      </c>
      <c r="C101" s="132" t="s">
        <v>23</v>
      </c>
      <c r="D101" s="132" t="s">
        <v>9</v>
      </c>
      <c r="E101" s="316"/>
      <c r="F101" s="317"/>
      <c r="G101" s="317"/>
      <c r="H101" s="235"/>
      <c r="I101" s="212">
        <f>I103</f>
        <v>0</v>
      </c>
      <c r="J101" s="212">
        <f>J103</f>
        <v>0</v>
      </c>
      <c r="K101" s="226">
        <f>K103</f>
        <v>0</v>
      </c>
      <c r="L101" s="212">
        <f>L103</f>
        <v>0</v>
      </c>
    </row>
    <row r="102" spans="1:12" ht="18.75" customHeight="1" hidden="1">
      <c r="A102" s="41" t="s">
        <v>67</v>
      </c>
      <c r="B102" s="59" t="s">
        <v>8</v>
      </c>
      <c r="C102" s="133" t="s">
        <v>23</v>
      </c>
      <c r="D102" s="133" t="s">
        <v>9</v>
      </c>
      <c r="E102" s="100" t="s">
        <v>68</v>
      </c>
      <c r="F102" s="100" t="s">
        <v>55</v>
      </c>
      <c r="G102" s="206" t="s">
        <v>13</v>
      </c>
      <c r="H102" s="236"/>
      <c r="I102" s="213">
        <f>SUM(I103)</f>
        <v>0</v>
      </c>
      <c r="J102" s="213">
        <f>SUM(J103)</f>
        <v>0</v>
      </c>
      <c r="K102" s="227">
        <f>SUM(K103)</f>
        <v>0</v>
      </c>
      <c r="L102" s="213">
        <f>SUM(L103)</f>
        <v>0</v>
      </c>
    </row>
    <row r="103" spans="1:12" ht="15.75" hidden="1">
      <c r="A103" s="41" t="s">
        <v>148</v>
      </c>
      <c r="B103" s="58" t="s">
        <v>182</v>
      </c>
      <c r="C103" s="133" t="s">
        <v>23</v>
      </c>
      <c r="D103" s="133" t="s">
        <v>9</v>
      </c>
      <c r="E103" s="248" t="s">
        <v>185</v>
      </c>
      <c r="F103" s="249"/>
      <c r="G103" s="249"/>
      <c r="H103" s="236"/>
      <c r="I103" s="213">
        <f>I104+I106</f>
        <v>0</v>
      </c>
      <c r="J103" s="213">
        <f>J104+J106</f>
        <v>0</v>
      </c>
      <c r="K103" s="227">
        <f>K104+K106</f>
        <v>0</v>
      </c>
      <c r="L103" s="213">
        <f>L104+L106</f>
        <v>0</v>
      </c>
    </row>
    <row r="104" spans="1:12" ht="15.75" hidden="1">
      <c r="A104" s="42" t="s">
        <v>149</v>
      </c>
      <c r="B104" s="59" t="s">
        <v>182</v>
      </c>
      <c r="C104" s="102" t="s">
        <v>23</v>
      </c>
      <c r="D104" s="102" t="s">
        <v>9</v>
      </c>
      <c r="E104" s="250" t="s">
        <v>224</v>
      </c>
      <c r="F104" s="251"/>
      <c r="G104" s="251"/>
      <c r="H104" s="237"/>
      <c r="I104" s="214">
        <f>I105</f>
        <v>0</v>
      </c>
      <c r="J104" s="214">
        <f>J105</f>
        <v>0</v>
      </c>
      <c r="K104" s="228">
        <f>K105</f>
        <v>0</v>
      </c>
      <c r="L104" s="214">
        <f>L105</f>
        <v>0</v>
      </c>
    </row>
    <row r="105" spans="1:12" ht="27" customHeight="1" hidden="1">
      <c r="A105" s="149" t="s">
        <v>212</v>
      </c>
      <c r="B105" s="59" t="s">
        <v>182</v>
      </c>
      <c r="C105" s="125" t="s">
        <v>23</v>
      </c>
      <c r="D105" s="125" t="s">
        <v>9</v>
      </c>
      <c r="E105" s="250" t="s">
        <v>224</v>
      </c>
      <c r="F105" s="251"/>
      <c r="G105" s="251"/>
      <c r="H105" s="238" t="s">
        <v>167</v>
      </c>
      <c r="I105" s="215">
        <v>0</v>
      </c>
      <c r="J105" s="215">
        <v>0</v>
      </c>
      <c r="K105" s="229">
        <f>J105-I105</f>
        <v>0</v>
      </c>
      <c r="L105" s="215">
        <v>0</v>
      </c>
    </row>
    <row r="106" spans="1:12" ht="15.75" hidden="1">
      <c r="A106" s="37" t="s">
        <v>209</v>
      </c>
      <c r="B106" s="59" t="s">
        <v>182</v>
      </c>
      <c r="C106" s="102" t="s">
        <v>23</v>
      </c>
      <c r="D106" s="102" t="s">
        <v>9</v>
      </c>
      <c r="E106" s="278" t="s">
        <v>222</v>
      </c>
      <c r="F106" s="279"/>
      <c r="G106" s="279"/>
      <c r="H106" s="237"/>
      <c r="I106" s="214">
        <f>I107</f>
        <v>0</v>
      </c>
      <c r="J106" s="214">
        <f>J107</f>
        <v>0</v>
      </c>
      <c r="K106" s="228">
        <f>K107</f>
        <v>0</v>
      </c>
      <c r="L106" s="214">
        <f>L107</f>
        <v>0</v>
      </c>
    </row>
    <row r="107" spans="1:12" ht="15.75" hidden="1">
      <c r="A107" s="19" t="s">
        <v>170</v>
      </c>
      <c r="B107" s="59" t="s">
        <v>182</v>
      </c>
      <c r="C107" s="125" t="s">
        <v>23</v>
      </c>
      <c r="D107" s="125" t="s">
        <v>9</v>
      </c>
      <c r="E107" s="278" t="s">
        <v>222</v>
      </c>
      <c r="F107" s="279"/>
      <c r="G107" s="279"/>
      <c r="H107" s="238" t="s">
        <v>169</v>
      </c>
      <c r="I107" s="215">
        <v>0</v>
      </c>
      <c r="J107" s="215">
        <v>0</v>
      </c>
      <c r="K107" s="229">
        <f>J107-I107</f>
        <v>0</v>
      </c>
      <c r="L107" s="215">
        <v>0</v>
      </c>
    </row>
    <row r="108" spans="1:12" ht="16.5" thickBot="1">
      <c r="A108" s="24" t="s">
        <v>71</v>
      </c>
      <c r="B108" s="59" t="s">
        <v>182</v>
      </c>
      <c r="C108" s="103" t="s">
        <v>23</v>
      </c>
      <c r="D108" s="104" t="s">
        <v>11</v>
      </c>
      <c r="E108" s="307"/>
      <c r="F108" s="308"/>
      <c r="G108" s="308"/>
      <c r="H108" s="239"/>
      <c r="I108" s="216">
        <f aca="true" t="shared" si="14" ref="I108:L109">I109</f>
        <v>400</v>
      </c>
      <c r="J108" s="216">
        <f t="shared" si="14"/>
        <v>23.52</v>
      </c>
      <c r="K108" s="230">
        <f t="shared" si="14"/>
        <v>-376.48</v>
      </c>
      <c r="L108" s="216">
        <f t="shared" si="14"/>
        <v>5.88</v>
      </c>
    </row>
    <row r="109" spans="1:12" ht="18.75" thickBot="1">
      <c r="A109" s="45" t="s">
        <v>181</v>
      </c>
      <c r="B109" s="121" t="s">
        <v>182</v>
      </c>
      <c r="C109" s="133" t="s">
        <v>23</v>
      </c>
      <c r="D109" s="133" t="s">
        <v>11</v>
      </c>
      <c r="E109" s="248" t="s">
        <v>185</v>
      </c>
      <c r="F109" s="249"/>
      <c r="G109" s="249"/>
      <c r="H109" s="236"/>
      <c r="I109" s="213">
        <f t="shared" si="14"/>
        <v>400</v>
      </c>
      <c r="J109" s="213">
        <f t="shared" si="14"/>
        <v>23.52</v>
      </c>
      <c r="K109" s="227">
        <f t="shared" si="14"/>
        <v>-376.48</v>
      </c>
      <c r="L109" s="213">
        <f t="shared" si="14"/>
        <v>5.88</v>
      </c>
    </row>
    <row r="110" spans="1:12" ht="15.75">
      <c r="A110" s="147" t="s">
        <v>184</v>
      </c>
      <c r="B110" s="59" t="s">
        <v>182</v>
      </c>
      <c r="C110" s="102" t="s">
        <v>23</v>
      </c>
      <c r="D110" s="102" t="s">
        <v>11</v>
      </c>
      <c r="E110" s="278" t="s">
        <v>223</v>
      </c>
      <c r="F110" s="279"/>
      <c r="G110" s="279"/>
      <c r="H110" s="237"/>
      <c r="I110" s="215">
        <f>I111</f>
        <v>400</v>
      </c>
      <c r="J110" s="215">
        <f>J111</f>
        <v>23.52</v>
      </c>
      <c r="K110" s="229">
        <f aca="true" t="shared" si="15" ref="K110:K135">J110-I110</f>
        <v>-376.48</v>
      </c>
      <c r="L110" s="215">
        <f aca="true" t="shared" si="16" ref="L110:L135">(J110*100)/I110</f>
        <v>5.88</v>
      </c>
    </row>
    <row r="111" spans="1:12" ht="39" customHeight="1">
      <c r="A111" s="149" t="s">
        <v>212</v>
      </c>
      <c r="B111" s="59" t="s">
        <v>182</v>
      </c>
      <c r="C111" s="107" t="s">
        <v>23</v>
      </c>
      <c r="D111" s="125" t="s">
        <v>11</v>
      </c>
      <c r="E111" s="278" t="s">
        <v>223</v>
      </c>
      <c r="F111" s="279"/>
      <c r="G111" s="279"/>
      <c r="H111" s="238" t="s">
        <v>167</v>
      </c>
      <c r="I111" s="215">
        <v>400</v>
      </c>
      <c r="J111" s="215">
        <v>23.52</v>
      </c>
      <c r="K111" s="229">
        <f t="shared" si="15"/>
        <v>-376.48</v>
      </c>
      <c r="L111" s="215">
        <f t="shared" si="16"/>
        <v>5.88</v>
      </c>
    </row>
    <row r="112" spans="1:12" ht="15.75" customHeight="1" hidden="1">
      <c r="A112" s="19"/>
      <c r="B112" s="59" t="s">
        <v>182</v>
      </c>
      <c r="C112" s="125" t="s">
        <v>23</v>
      </c>
      <c r="D112" s="125" t="s">
        <v>11</v>
      </c>
      <c r="E112" s="125" t="s">
        <v>74</v>
      </c>
      <c r="F112" s="134" t="s">
        <v>23</v>
      </c>
      <c r="G112" s="232" t="s">
        <v>13</v>
      </c>
      <c r="H112" s="238" t="s">
        <v>17</v>
      </c>
      <c r="I112" s="217"/>
      <c r="J112" s="217"/>
      <c r="K112" s="229">
        <f t="shared" si="15"/>
        <v>0</v>
      </c>
      <c r="L112" s="215" t="e">
        <f t="shared" si="16"/>
        <v>#DIV/0!</v>
      </c>
    </row>
    <row r="113" spans="1:12" ht="15.75">
      <c r="A113" s="24" t="s">
        <v>75</v>
      </c>
      <c r="B113" s="59" t="s">
        <v>182</v>
      </c>
      <c r="C113" s="103" t="s">
        <v>23</v>
      </c>
      <c r="D113" s="104" t="s">
        <v>15</v>
      </c>
      <c r="E113" s="307"/>
      <c r="F113" s="308"/>
      <c r="G113" s="308"/>
      <c r="H113" s="239"/>
      <c r="I113" s="216">
        <f>I116</f>
        <v>3468.5200000000004</v>
      </c>
      <c r="J113" s="216">
        <f>J116</f>
        <v>2825.8500000000004</v>
      </c>
      <c r="K113" s="230">
        <f>K116</f>
        <v>-637.6</v>
      </c>
      <c r="L113" s="216">
        <f>L116</f>
        <v>81.4713480101023</v>
      </c>
    </row>
    <row r="114" spans="1:12" ht="25.5" customHeight="1" hidden="1">
      <c r="A114" s="16" t="s">
        <v>152</v>
      </c>
      <c r="B114" s="59" t="s">
        <v>8</v>
      </c>
      <c r="C114" s="102" t="s">
        <v>23</v>
      </c>
      <c r="D114" s="102" t="s">
        <v>15</v>
      </c>
      <c r="E114" s="102" t="s">
        <v>151</v>
      </c>
      <c r="F114" s="108" t="s">
        <v>19</v>
      </c>
      <c r="G114" s="233" t="s">
        <v>13</v>
      </c>
      <c r="H114" s="237"/>
      <c r="I114" s="214">
        <f>I115</f>
        <v>0</v>
      </c>
      <c r="J114" s="214">
        <f>J115</f>
        <v>0</v>
      </c>
      <c r="K114" s="229">
        <f t="shared" si="15"/>
        <v>0</v>
      </c>
      <c r="L114" s="215" t="e">
        <f t="shared" si="16"/>
        <v>#DIV/0!</v>
      </c>
    </row>
    <row r="115" spans="1:12" ht="15.75" customHeight="1" hidden="1">
      <c r="A115" s="19" t="s">
        <v>129</v>
      </c>
      <c r="B115" s="59" t="s">
        <v>8</v>
      </c>
      <c r="C115" s="125" t="s">
        <v>23</v>
      </c>
      <c r="D115" s="125" t="s">
        <v>15</v>
      </c>
      <c r="E115" s="125" t="s">
        <v>151</v>
      </c>
      <c r="F115" s="134" t="s">
        <v>19</v>
      </c>
      <c r="G115" s="232" t="s">
        <v>13</v>
      </c>
      <c r="H115" s="238" t="s">
        <v>17</v>
      </c>
      <c r="I115" s="215"/>
      <c r="J115" s="215"/>
      <c r="K115" s="229">
        <f t="shared" si="15"/>
        <v>0</v>
      </c>
      <c r="L115" s="215" t="e">
        <f t="shared" si="16"/>
        <v>#DIV/0!</v>
      </c>
    </row>
    <row r="116" spans="1:12" ht="15.75">
      <c r="A116" s="13" t="s">
        <v>75</v>
      </c>
      <c r="B116" s="58" t="s">
        <v>182</v>
      </c>
      <c r="C116" s="135" t="s">
        <v>23</v>
      </c>
      <c r="D116" s="100" t="s">
        <v>15</v>
      </c>
      <c r="E116" s="248" t="s">
        <v>185</v>
      </c>
      <c r="F116" s="249"/>
      <c r="G116" s="249"/>
      <c r="H116" s="240"/>
      <c r="I116" s="213">
        <f>I122+I135+I118+I120+I137+I138</f>
        <v>3468.5200000000004</v>
      </c>
      <c r="J116" s="213">
        <f>J122+J135+J118+J120+J137+J138</f>
        <v>2825.8500000000004</v>
      </c>
      <c r="K116" s="227">
        <f>K122+K135+K118+K120</f>
        <v>-637.6</v>
      </c>
      <c r="L116" s="213">
        <f>(J116*100)/I116</f>
        <v>81.4713480101023</v>
      </c>
    </row>
    <row r="117" spans="1:12" ht="15.75" customHeight="1" hidden="1">
      <c r="A117" s="13" t="s">
        <v>138</v>
      </c>
      <c r="B117" s="59" t="s">
        <v>8</v>
      </c>
      <c r="C117" s="136" t="s">
        <v>23</v>
      </c>
      <c r="D117" s="102" t="s">
        <v>11</v>
      </c>
      <c r="E117" s="102" t="s">
        <v>74</v>
      </c>
      <c r="F117" s="102" t="s">
        <v>13</v>
      </c>
      <c r="G117" s="205" t="s">
        <v>13</v>
      </c>
      <c r="H117" s="241" t="s">
        <v>87</v>
      </c>
      <c r="I117" s="213"/>
      <c r="J117" s="213"/>
      <c r="K117" s="229">
        <f t="shared" si="15"/>
        <v>0</v>
      </c>
      <c r="L117" s="215" t="e">
        <f t="shared" si="16"/>
        <v>#DIV/0!</v>
      </c>
    </row>
    <row r="118" spans="1:12" ht="15.75">
      <c r="A118" s="172" t="s">
        <v>239</v>
      </c>
      <c r="B118" s="160"/>
      <c r="C118" s="161" t="s">
        <v>23</v>
      </c>
      <c r="D118" s="162" t="s">
        <v>15</v>
      </c>
      <c r="E118" s="327" t="s">
        <v>240</v>
      </c>
      <c r="F118" s="328"/>
      <c r="G118" s="328"/>
      <c r="H118" s="242"/>
      <c r="I118" s="224">
        <f>I119</f>
        <v>255.25</v>
      </c>
      <c r="J118" s="218">
        <f>J119</f>
        <v>255.25</v>
      </c>
      <c r="K118" s="229">
        <f>J118-I118</f>
        <v>0</v>
      </c>
      <c r="L118" s="215">
        <f>(J118*100)/I118</f>
        <v>100</v>
      </c>
    </row>
    <row r="119" spans="1:12" ht="15.75">
      <c r="A119" s="173" t="s">
        <v>168</v>
      </c>
      <c r="B119" s="160"/>
      <c r="C119" s="161" t="s">
        <v>23</v>
      </c>
      <c r="D119" s="162" t="s">
        <v>15</v>
      </c>
      <c r="E119" s="321" t="s">
        <v>240</v>
      </c>
      <c r="F119" s="322"/>
      <c r="G119" s="322"/>
      <c r="H119" s="242" t="s">
        <v>167</v>
      </c>
      <c r="I119" s="224">
        <v>255.25</v>
      </c>
      <c r="J119" s="218">
        <v>255.25</v>
      </c>
      <c r="K119" s="229">
        <f>J119-I119</f>
        <v>0</v>
      </c>
      <c r="L119" s="215">
        <f>(J119*100)/I119</f>
        <v>100</v>
      </c>
    </row>
    <row r="120" spans="1:12" ht="15.75" hidden="1">
      <c r="A120" s="147" t="s">
        <v>210</v>
      </c>
      <c r="B120" s="59" t="s">
        <v>182</v>
      </c>
      <c r="C120" s="154" t="s">
        <v>23</v>
      </c>
      <c r="D120" s="155" t="s">
        <v>15</v>
      </c>
      <c r="E120" s="333" t="s">
        <v>238</v>
      </c>
      <c r="F120" s="334"/>
      <c r="G120" s="334"/>
      <c r="H120" s="243"/>
      <c r="I120" s="218">
        <f>I121</f>
        <v>0</v>
      </c>
      <c r="J120" s="218">
        <f>J121</f>
        <v>0</v>
      </c>
      <c r="K120" s="229">
        <f t="shared" si="15"/>
        <v>0</v>
      </c>
      <c r="L120" s="215" t="e">
        <f t="shared" si="16"/>
        <v>#DIV/0!</v>
      </c>
    </row>
    <row r="121" spans="1:12" ht="30" customHeight="1" hidden="1">
      <c r="A121" s="149" t="s">
        <v>212</v>
      </c>
      <c r="B121" s="59" t="s">
        <v>182</v>
      </c>
      <c r="C121" s="154" t="s">
        <v>23</v>
      </c>
      <c r="D121" s="155" t="s">
        <v>15</v>
      </c>
      <c r="E121" s="333" t="s">
        <v>238</v>
      </c>
      <c r="F121" s="334"/>
      <c r="G121" s="334"/>
      <c r="H121" s="243" t="s">
        <v>167</v>
      </c>
      <c r="I121" s="218">
        <v>0</v>
      </c>
      <c r="J121" s="218">
        <v>0</v>
      </c>
      <c r="K121" s="229">
        <f t="shared" si="15"/>
        <v>0</v>
      </c>
      <c r="L121" s="215" t="e">
        <f t="shared" si="16"/>
        <v>#DIV/0!</v>
      </c>
    </row>
    <row r="122" spans="1:12" ht="15.75">
      <c r="A122" s="42" t="s">
        <v>77</v>
      </c>
      <c r="B122" s="59" t="s">
        <v>182</v>
      </c>
      <c r="C122" s="136" t="s">
        <v>23</v>
      </c>
      <c r="D122" s="102" t="s">
        <v>15</v>
      </c>
      <c r="E122" s="278" t="s">
        <v>195</v>
      </c>
      <c r="F122" s="279"/>
      <c r="G122" s="279"/>
      <c r="H122" s="241"/>
      <c r="I122" s="215">
        <f>I123</f>
        <v>1200</v>
      </c>
      <c r="J122" s="215">
        <f>J123</f>
        <v>954.03</v>
      </c>
      <c r="K122" s="229">
        <f t="shared" si="15"/>
        <v>-245.97000000000003</v>
      </c>
      <c r="L122" s="215">
        <f t="shared" si="16"/>
        <v>79.5025</v>
      </c>
    </row>
    <row r="123" spans="1:12" ht="24" customHeight="1">
      <c r="A123" s="149" t="s">
        <v>212</v>
      </c>
      <c r="B123" s="59" t="s">
        <v>182</v>
      </c>
      <c r="C123" s="107" t="s">
        <v>23</v>
      </c>
      <c r="D123" s="125" t="s">
        <v>15</v>
      </c>
      <c r="E123" s="278" t="s">
        <v>195</v>
      </c>
      <c r="F123" s="279"/>
      <c r="G123" s="279"/>
      <c r="H123" s="238" t="s">
        <v>167</v>
      </c>
      <c r="I123" s="215">
        <v>1200</v>
      </c>
      <c r="J123" s="215">
        <v>954.03</v>
      </c>
      <c r="K123" s="229">
        <f t="shared" si="15"/>
        <v>-245.97000000000003</v>
      </c>
      <c r="L123" s="215">
        <f t="shared" si="16"/>
        <v>79.5025</v>
      </c>
    </row>
    <row r="124" spans="1:12" ht="15.75" customHeight="1" hidden="1">
      <c r="A124" s="19" t="s">
        <v>170</v>
      </c>
      <c r="B124" s="59" t="s">
        <v>8</v>
      </c>
      <c r="C124" s="107" t="s">
        <v>23</v>
      </c>
      <c r="D124" s="125" t="s">
        <v>15</v>
      </c>
      <c r="E124" s="125" t="s">
        <v>76</v>
      </c>
      <c r="F124" s="125" t="s">
        <v>9</v>
      </c>
      <c r="G124" s="221" t="s">
        <v>13</v>
      </c>
      <c r="H124" s="238" t="s">
        <v>169</v>
      </c>
      <c r="I124" s="215">
        <f>I125</f>
        <v>0</v>
      </c>
      <c r="J124" s="215">
        <f>J125</f>
        <v>0</v>
      </c>
      <c r="K124" s="229">
        <f t="shared" si="15"/>
        <v>0</v>
      </c>
      <c r="L124" s="215" t="e">
        <f t="shared" si="16"/>
        <v>#DIV/0!</v>
      </c>
    </row>
    <row r="125" spans="1:12" ht="15.75" customHeight="1" hidden="1">
      <c r="A125" s="19" t="s">
        <v>160</v>
      </c>
      <c r="B125" s="59" t="s">
        <v>8</v>
      </c>
      <c r="C125" s="107" t="s">
        <v>23</v>
      </c>
      <c r="D125" s="125" t="s">
        <v>15</v>
      </c>
      <c r="E125" s="125" t="s">
        <v>76</v>
      </c>
      <c r="F125" s="125" t="s">
        <v>9</v>
      </c>
      <c r="G125" s="221" t="s">
        <v>13</v>
      </c>
      <c r="H125" s="238" t="s">
        <v>158</v>
      </c>
      <c r="I125" s="215"/>
      <c r="J125" s="215"/>
      <c r="K125" s="229">
        <f t="shared" si="15"/>
        <v>0</v>
      </c>
      <c r="L125" s="215" t="e">
        <f t="shared" si="16"/>
        <v>#DIV/0!</v>
      </c>
    </row>
    <row r="126" spans="1:12" ht="15.75" customHeight="1" hidden="1">
      <c r="A126" s="41" t="s">
        <v>36</v>
      </c>
      <c r="B126" s="59" t="s">
        <v>8</v>
      </c>
      <c r="C126" s="133" t="s">
        <v>23</v>
      </c>
      <c r="D126" s="133" t="s">
        <v>11</v>
      </c>
      <c r="E126" s="100" t="s">
        <v>70</v>
      </c>
      <c r="F126" s="100" t="s">
        <v>13</v>
      </c>
      <c r="G126" s="206" t="s">
        <v>13</v>
      </c>
      <c r="H126" s="236"/>
      <c r="I126" s="213"/>
      <c r="J126" s="213"/>
      <c r="K126" s="229">
        <f t="shared" si="15"/>
        <v>0</v>
      </c>
      <c r="L126" s="215" t="e">
        <f t="shared" si="16"/>
        <v>#DIV/0!</v>
      </c>
    </row>
    <row r="127" spans="1:12" ht="15.75" customHeight="1" hidden="1">
      <c r="A127" s="41" t="s">
        <v>139</v>
      </c>
      <c r="B127" s="59" t="s">
        <v>8</v>
      </c>
      <c r="C127" s="102" t="s">
        <v>23</v>
      </c>
      <c r="D127" s="102" t="s">
        <v>11</v>
      </c>
      <c r="E127" s="102" t="s">
        <v>70</v>
      </c>
      <c r="F127" s="108" t="s">
        <v>13</v>
      </c>
      <c r="G127" s="233" t="s">
        <v>13</v>
      </c>
      <c r="H127" s="241" t="s">
        <v>140</v>
      </c>
      <c r="I127" s="213"/>
      <c r="J127" s="213"/>
      <c r="K127" s="229">
        <f t="shared" si="15"/>
        <v>0</v>
      </c>
      <c r="L127" s="215" t="e">
        <f t="shared" si="16"/>
        <v>#DIV/0!</v>
      </c>
    </row>
    <row r="128" spans="1:12" ht="25.5" customHeight="1" hidden="1">
      <c r="A128" s="42" t="s">
        <v>78</v>
      </c>
      <c r="B128" s="69" t="s">
        <v>8</v>
      </c>
      <c r="C128" s="105" t="s">
        <v>23</v>
      </c>
      <c r="D128" s="105" t="s">
        <v>15</v>
      </c>
      <c r="E128" s="105" t="s">
        <v>68</v>
      </c>
      <c r="F128" s="137" t="s">
        <v>174</v>
      </c>
      <c r="G128" s="234" t="s">
        <v>176</v>
      </c>
      <c r="H128" s="244"/>
      <c r="I128" s="214">
        <f>I129</f>
        <v>0</v>
      </c>
      <c r="J128" s="214">
        <f>J129</f>
        <v>0</v>
      </c>
      <c r="K128" s="229">
        <f t="shared" si="15"/>
        <v>0</v>
      </c>
      <c r="L128" s="215" t="e">
        <f t="shared" si="16"/>
        <v>#DIV/0!</v>
      </c>
    </row>
    <row r="129" spans="1:12" ht="15.75" customHeight="1" hidden="1">
      <c r="A129" s="19" t="s">
        <v>168</v>
      </c>
      <c r="B129" s="69" t="s">
        <v>8</v>
      </c>
      <c r="C129" s="105" t="s">
        <v>23</v>
      </c>
      <c r="D129" s="105" t="s">
        <v>15</v>
      </c>
      <c r="E129" s="105" t="s">
        <v>68</v>
      </c>
      <c r="F129" s="137" t="s">
        <v>174</v>
      </c>
      <c r="G129" s="234" t="s">
        <v>176</v>
      </c>
      <c r="H129" s="241" t="s">
        <v>167</v>
      </c>
      <c r="I129" s="215">
        <f>I130</f>
        <v>0</v>
      </c>
      <c r="J129" s="215">
        <f>J130</f>
        <v>0</v>
      </c>
      <c r="K129" s="229">
        <f t="shared" si="15"/>
        <v>0</v>
      </c>
      <c r="L129" s="215" t="e">
        <f t="shared" si="16"/>
        <v>#DIV/0!</v>
      </c>
    </row>
    <row r="130" spans="1:12" ht="15.75" customHeight="1" hidden="1">
      <c r="A130" s="19" t="s">
        <v>171</v>
      </c>
      <c r="B130" s="69" t="s">
        <v>8</v>
      </c>
      <c r="C130" s="105" t="s">
        <v>23</v>
      </c>
      <c r="D130" s="105" t="s">
        <v>15</v>
      </c>
      <c r="E130" s="105" t="s">
        <v>68</v>
      </c>
      <c r="F130" s="137" t="s">
        <v>174</v>
      </c>
      <c r="G130" s="234" t="s">
        <v>176</v>
      </c>
      <c r="H130" s="241" t="s">
        <v>157</v>
      </c>
      <c r="I130" s="215"/>
      <c r="J130" s="215"/>
      <c r="K130" s="229">
        <f t="shared" si="15"/>
        <v>0</v>
      </c>
      <c r="L130" s="215" t="e">
        <f t="shared" si="16"/>
        <v>#DIV/0!</v>
      </c>
    </row>
    <row r="131" spans="1:12" ht="15.75" customHeight="1" hidden="1">
      <c r="A131" s="49" t="s">
        <v>79</v>
      </c>
      <c r="B131" s="69" t="s">
        <v>8</v>
      </c>
      <c r="C131" s="105" t="s">
        <v>23</v>
      </c>
      <c r="D131" s="105" t="s">
        <v>15</v>
      </c>
      <c r="E131" s="105" t="s">
        <v>76</v>
      </c>
      <c r="F131" s="137" t="s">
        <v>15</v>
      </c>
      <c r="G131" s="234" t="s">
        <v>13</v>
      </c>
      <c r="H131" s="241"/>
      <c r="I131" s="215">
        <f>I132</f>
        <v>0</v>
      </c>
      <c r="J131" s="215">
        <f>J132</f>
        <v>0</v>
      </c>
      <c r="K131" s="229">
        <f t="shared" si="15"/>
        <v>0</v>
      </c>
      <c r="L131" s="215" t="e">
        <f t="shared" si="16"/>
        <v>#DIV/0!</v>
      </c>
    </row>
    <row r="132" spans="1:12" ht="15.75" customHeight="1" hidden="1">
      <c r="A132" s="19" t="s">
        <v>16</v>
      </c>
      <c r="B132" s="69" t="s">
        <v>8</v>
      </c>
      <c r="C132" s="105" t="s">
        <v>23</v>
      </c>
      <c r="D132" s="105" t="s">
        <v>15</v>
      </c>
      <c r="E132" s="105" t="s">
        <v>76</v>
      </c>
      <c r="F132" s="137" t="s">
        <v>15</v>
      </c>
      <c r="G132" s="234" t="s">
        <v>13</v>
      </c>
      <c r="H132" s="241" t="s">
        <v>17</v>
      </c>
      <c r="I132" s="215">
        <f>10-10</f>
        <v>0</v>
      </c>
      <c r="J132" s="215">
        <f>10-10</f>
        <v>0</v>
      </c>
      <c r="K132" s="229">
        <f t="shared" si="15"/>
        <v>0</v>
      </c>
      <c r="L132" s="215" t="e">
        <f t="shared" si="16"/>
        <v>#DIV/0!</v>
      </c>
    </row>
    <row r="133" spans="1:12" ht="15.75" customHeight="1" hidden="1">
      <c r="A133" s="42" t="s">
        <v>80</v>
      </c>
      <c r="B133" s="59" t="s">
        <v>8</v>
      </c>
      <c r="C133" s="102" t="s">
        <v>23</v>
      </c>
      <c r="D133" s="102" t="s">
        <v>15</v>
      </c>
      <c r="E133" s="102" t="s">
        <v>76</v>
      </c>
      <c r="F133" s="108" t="s">
        <v>19</v>
      </c>
      <c r="G133" s="233" t="s">
        <v>13</v>
      </c>
      <c r="H133" s="241"/>
      <c r="I133" s="215">
        <f>I134</f>
        <v>0</v>
      </c>
      <c r="J133" s="215">
        <f>J134</f>
        <v>1</v>
      </c>
      <c r="K133" s="229">
        <f t="shared" si="15"/>
        <v>1</v>
      </c>
      <c r="L133" s="215" t="e">
        <f t="shared" si="16"/>
        <v>#DIV/0!</v>
      </c>
    </row>
    <row r="134" spans="1:12" ht="15.75" customHeight="1" hidden="1">
      <c r="A134" s="19" t="s">
        <v>16</v>
      </c>
      <c r="B134" s="59" t="s">
        <v>8</v>
      </c>
      <c r="C134" s="102" t="s">
        <v>23</v>
      </c>
      <c r="D134" s="102" t="s">
        <v>15</v>
      </c>
      <c r="E134" s="102" t="s">
        <v>76</v>
      </c>
      <c r="F134" s="108" t="s">
        <v>19</v>
      </c>
      <c r="G134" s="233" t="s">
        <v>13</v>
      </c>
      <c r="H134" s="241" t="s">
        <v>17</v>
      </c>
      <c r="I134" s="215">
        <v>0</v>
      </c>
      <c r="J134" s="215">
        <v>1</v>
      </c>
      <c r="K134" s="229">
        <f t="shared" si="15"/>
        <v>1</v>
      </c>
      <c r="L134" s="215" t="e">
        <f t="shared" si="16"/>
        <v>#DIV/0!</v>
      </c>
    </row>
    <row r="135" spans="1:12" ht="15.75">
      <c r="A135" s="49" t="s">
        <v>81</v>
      </c>
      <c r="B135" s="59" t="s">
        <v>182</v>
      </c>
      <c r="C135" s="136" t="s">
        <v>23</v>
      </c>
      <c r="D135" s="102" t="s">
        <v>15</v>
      </c>
      <c r="E135" s="278" t="s">
        <v>196</v>
      </c>
      <c r="F135" s="279"/>
      <c r="G135" s="279"/>
      <c r="H135" s="244"/>
      <c r="I135" s="214">
        <f>I136</f>
        <v>1000</v>
      </c>
      <c r="J135" s="214">
        <f>J136</f>
        <v>608.37</v>
      </c>
      <c r="K135" s="229">
        <f t="shared" si="15"/>
        <v>-391.63</v>
      </c>
      <c r="L135" s="215">
        <f t="shared" si="16"/>
        <v>60.837</v>
      </c>
    </row>
    <row r="136" spans="1:12" ht="27.75" customHeight="1">
      <c r="A136" s="149" t="s">
        <v>212</v>
      </c>
      <c r="B136" s="59" t="s">
        <v>182</v>
      </c>
      <c r="C136" s="136" t="s">
        <v>23</v>
      </c>
      <c r="D136" s="102" t="s">
        <v>15</v>
      </c>
      <c r="E136" s="278" t="s">
        <v>196</v>
      </c>
      <c r="F136" s="279"/>
      <c r="G136" s="279"/>
      <c r="H136" s="241" t="s">
        <v>167</v>
      </c>
      <c r="I136" s="215">
        <v>1000</v>
      </c>
      <c r="J136" s="215">
        <v>608.37</v>
      </c>
      <c r="K136" s="229">
        <f>J136-I136</f>
        <v>-391.63</v>
      </c>
      <c r="L136" s="215">
        <f>(J136*100)/I136</f>
        <v>60.837</v>
      </c>
    </row>
    <row r="137" spans="1:12" ht="27.75" customHeight="1">
      <c r="A137" s="246" t="s">
        <v>230</v>
      </c>
      <c r="B137" s="59" t="s">
        <v>182</v>
      </c>
      <c r="C137" s="136" t="s">
        <v>23</v>
      </c>
      <c r="D137" s="102" t="s">
        <v>15</v>
      </c>
      <c r="E137" s="278" t="s">
        <v>221</v>
      </c>
      <c r="F137" s="279"/>
      <c r="G137" s="323"/>
      <c r="H137" s="241" t="s">
        <v>167</v>
      </c>
      <c r="I137" s="215">
        <v>578.3</v>
      </c>
      <c r="J137" s="215">
        <v>575.38</v>
      </c>
      <c r="K137" s="229">
        <f>J137-I137</f>
        <v>-2.919999999999959</v>
      </c>
      <c r="L137" s="215">
        <f>(J137*100)/I137</f>
        <v>99.49507176206122</v>
      </c>
    </row>
    <row r="138" spans="1:12" ht="27.75" customHeight="1">
      <c r="A138" s="246" t="s">
        <v>256</v>
      </c>
      <c r="B138" s="59" t="s">
        <v>182</v>
      </c>
      <c r="C138" s="136" t="s">
        <v>23</v>
      </c>
      <c r="D138" s="102" t="s">
        <v>15</v>
      </c>
      <c r="E138" s="324" t="s">
        <v>257</v>
      </c>
      <c r="F138" s="325"/>
      <c r="G138" s="326"/>
      <c r="H138" s="241"/>
      <c r="I138" s="215">
        <f>I139</f>
        <v>434.97</v>
      </c>
      <c r="J138" s="215">
        <v>432.82</v>
      </c>
      <c r="K138" s="229">
        <f>J138-I138</f>
        <v>-2.150000000000034</v>
      </c>
      <c r="L138" s="215">
        <f>(J138*100)/I138</f>
        <v>99.50571303768075</v>
      </c>
    </row>
    <row r="139" spans="1:12" ht="27.75" customHeight="1" thickBot="1">
      <c r="A139" s="246" t="s">
        <v>212</v>
      </c>
      <c r="B139" s="59" t="s">
        <v>182</v>
      </c>
      <c r="C139" s="136" t="s">
        <v>23</v>
      </c>
      <c r="D139" s="102" t="s">
        <v>15</v>
      </c>
      <c r="E139" s="324" t="s">
        <v>257</v>
      </c>
      <c r="F139" s="325"/>
      <c r="G139" s="326"/>
      <c r="H139" s="245" t="s">
        <v>167</v>
      </c>
      <c r="I139" s="215">
        <v>434.97</v>
      </c>
      <c r="J139" s="215">
        <v>432.82</v>
      </c>
      <c r="K139" s="229">
        <f>J139-I139</f>
        <v>-2.150000000000034</v>
      </c>
      <c r="L139" s="215">
        <f>(J139*100)/I139</f>
        <v>99.50571303768075</v>
      </c>
    </row>
    <row r="140" spans="1:12" ht="15.75">
      <c r="A140" s="207" t="s">
        <v>141</v>
      </c>
      <c r="B140" s="208" t="s">
        <v>182</v>
      </c>
      <c r="C140" s="209" t="s">
        <v>23</v>
      </c>
      <c r="D140" s="210" t="s">
        <v>23</v>
      </c>
      <c r="E140" s="332" t="s">
        <v>185</v>
      </c>
      <c r="F140" s="332"/>
      <c r="G140" s="332"/>
      <c r="H140" s="222"/>
      <c r="I140" s="219">
        <f>I141</f>
        <v>0</v>
      </c>
      <c r="J140" s="219">
        <f>J141</f>
        <v>0</v>
      </c>
      <c r="K140" s="231">
        <f>K141</f>
        <v>0</v>
      </c>
      <c r="L140" s="219" t="e">
        <f>L141</f>
        <v>#DIV/0!</v>
      </c>
    </row>
    <row r="141" spans="1:12" ht="16.5" thickBot="1">
      <c r="A141" s="179" t="s">
        <v>211</v>
      </c>
      <c r="B141" s="160"/>
      <c r="C141" s="161" t="s">
        <v>23</v>
      </c>
      <c r="D141" s="162" t="s">
        <v>23</v>
      </c>
      <c r="E141" s="349" t="s">
        <v>196</v>
      </c>
      <c r="F141" s="350"/>
      <c r="G141" s="351"/>
      <c r="H141" s="223" t="s">
        <v>150</v>
      </c>
      <c r="I141" s="225">
        <v>0</v>
      </c>
      <c r="J141" s="220">
        <v>0</v>
      </c>
      <c r="K141" s="229">
        <f>J141-I141</f>
        <v>0</v>
      </c>
      <c r="L141" s="220" t="e">
        <f>(J141*100)/I141</f>
        <v>#DIV/0!</v>
      </c>
    </row>
    <row r="142" spans="1:12" ht="16.5" customHeight="1" hidden="1" thickBot="1">
      <c r="A142" s="19" t="s">
        <v>170</v>
      </c>
      <c r="B142" s="59" t="s">
        <v>8</v>
      </c>
      <c r="C142" s="136" t="s">
        <v>23</v>
      </c>
      <c r="D142" s="102" t="s">
        <v>15</v>
      </c>
      <c r="E142" s="102" t="s">
        <v>76</v>
      </c>
      <c r="F142" s="102" t="s">
        <v>23</v>
      </c>
      <c r="G142" s="102" t="s">
        <v>13</v>
      </c>
      <c r="H142" s="102" t="s">
        <v>169</v>
      </c>
      <c r="I142" s="211">
        <f>I143</f>
        <v>0</v>
      </c>
      <c r="J142" s="211">
        <f>J143</f>
        <v>0</v>
      </c>
      <c r="K142" s="116">
        <f>K143</f>
        <v>0</v>
      </c>
      <c r="L142" s="211">
        <f>L143</f>
        <v>0</v>
      </c>
    </row>
    <row r="143" spans="1:12" ht="16.5" customHeight="1" hidden="1" thickBot="1">
      <c r="A143" s="19" t="s">
        <v>160</v>
      </c>
      <c r="B143" s="59" t="s">
        <v>8</v>
      </c>
      <c r="C143" s="136" t="s">
        <v>23</v>
      </c>
      <c r="D143" s="102" t="s">
        <v>15</v>
      </c>
      <c r="E143" s="102" t="s">
        <v>76</v>
      </c>
      <c r="F143" s="102" t="s">
        <v>23</v>
      </c>
      <c r="G143" s="102" t="s">
        <v>13</v>
      </c>
      <c r="H143" s="102" t="s">
        <v>158</v>
      </c>
      <c r="I143" s="116"/>
      <c r="J143" s="116"/>
      <c r="K143" s="116"/>
      <c r="L143" s="116"/>
    </row>
    <row r="144" spans="1:12" ht="16.5" customHeight="1" hidden="1" thickBot="1">
      <c r="A144" s="24" t="s">
        <v>141</v>
      </c>
      <c r="B144" s="59" t="s">
        <v>8</v>
      </c>
      <c r="C144" s="25" t="s">
        <v>23</v>
      </c>
      <c r="D144" s="26" t="s">
        <v>19</v>
      </c>
      <c r="E144" s="26"/>
      <c r="F144" s="26"/>
      <c r="G144" s="26"/>
      <c r="H144" s="26"/>
      <c r="I144" s="89">
        <f>SUM(I145+I147)</f>
        <v>0</v>
      </c>
      <c r="J144" s="89">
        <f>SUM(J145+J147)</f>
        <v>0</v>
      </c>
      <c r="K144" s="89">
        <f>SUM(K145+K147)</f>
        <v>0</v>
      </c>
      <c r="L144" s="89">
        <f>SUM(L145+L147)</f>
        <v>0</v>
      </c>
    </row>
    <row r="145" spans="1:12" ht="16.5" customHeight="1" hidden="1" thickBot="1">
      <c r="A145" s="13" t="s">
        <v>72</v>
      </c>
      <c r="B145" s="59" t="s">
        <v>8</v>
      </c>
      <c r="C145" s="46" t="s">
        <v>23</v>
      </c>
      <c r="D145" s="15" t="s">
        <v>19</v>
      </c>
      <c r="E145" s="15" t="s">
        <v>73</v>
      </c>
      <c r="F145" s="15" t="s">
        <v>13</v>
      </c>
      <c r="G145" s="15" t="s">
        <v>13</v>
      </c>
      <c r="H145" s="15"/>
      <c r="I145" s="86">
        <f>SUM(I146)</f>
        <v>0</v>
      </c>
      <c r="J145" s="86">
        <f>SUM(J146)</f>
        <v>0</v>
      </c>
      <c r="K145" s="86">
        <f>SUM(K146)</f>
        <v>0</v>
      </c>
      <c r="L145" s="86">
        <f>SUM(L146)</f>
        <v>0</v>
      </c>
    </row>
    <row r="146" spans="1:12" ht="16.5" customHeight="1" hidden="1" thickBot="1">
      <c r="A146" s="16" t="s">
        <v>82</v>
      </c>
      <c r="B146" s="59" t="s">
        <v>8</v>
      </c>
      <c r="C146" s="47" t="s">
        <v>23</v>
      </c>
      <c r="D146" s="18" t="s">
        <v>19</v>
      </c>
      <c r="E146" s="18" t="s">
        <v>73</v>
      </c>
      <c r="F146" s="18" t="s">
        <v>13</v>
      </c>
      <c r="G146" s="18" t="s">
        <v>13</v>
      </c>
      <c r="H146" s="18" t="s">
        <v>83</v>
      </c>
      <c r="I146" s="88"/>
      <c r="J146" s="88"/>
      <c r="K146" s="88"/>
      <c r="L146" s="88"/>
    </row>
    <row r="147" spans="1:12" ht="16.5" customHeight="1" hidden="1" thickBot="1">
      <c r="A147" s="13" t="s">
        <v>84</v>
      </c>
      <c r="B147" s="59" t="s">
        <v>8</v>
      </c>
      <c r="C147" s="46" t="s">
        <v>23</v>
      </c>
      <c r="D147" s="15" t="s">
        <v>19</v>
      </c>
      <c r="E147" s="15" t="s">
        <v>85</v>
      </c>
      <c r="F147" s="15" t="s">
        <v>13</v>
      </c>
      <c r="G147" s="15" t="s">
        <v>13</v>
      </c>
      <c r="H147" s="15"/>
      <c r="I147" s="86">
        <f>SUM(I148)</f>
        <v>0</v>
      </c>
      <c r="J147" s="86">
        <f>SUM(J148)</f>
        <v>0</v>
      </c>
      <c r="K147" s="86">
        <f>SUM(K148)</f>
        <v>0</v>
      </c>
      <c r="L147" s="86">
        <f>SUM(L148)</f>
        <v>0</v>
      </c>
    </row>
    <row r="148" spans="1:12" ht="16.5" customHeight="1" hidden="1" thickBot="1">
      <c r="A148" s="42" t="s">
        <v>86</v>
      </c>
      <c r="B148" s="59" t="s">
        <v>8</v>
      </c>
      <c r="C148" s="17" t="s">
        <v>23</v>
      </c>
      <c r="D148" s="18" t="s">
        <v>19</v>
      </c>
      <c r="E148" s="18" t="s">
        <v>85</v>
      </c>
      <c r="F148" s="18" t="s">
        <v>13</v>
      </c>
      <c r="G148" s="18" t="s">
        <v>13</v>
      </c>
      <c r="H148" s="18" t="s">
        <v>87</v>
      </c>
      <c r="I148" s="88"/>
      <c r="J148" s="88"/>
      <c r="K148" s="88"/>
      <c r="L148" s="88"/>
    </row>
    <row r="149" spans="1:12" ht="16.5" customHeight="1" hidden="1" thickBot="1">
      <c r="A149" s="75"/>
      <c r="B149" s="59" t="s">
        <v>8</v>
      </c>
      <c r="C149" s="22"/>
      <c r="D149" s="30"/>
      <c r="E149" s="30"/>
      <c r="F149" s="30"/>
      <c r="G149" s="30"/>
      <c r="H149" s="30"/>
      <c r="I149" s="84"/>
      <c r="J149" s="84"/>
      <c r="K149" s="84"/>
      <c r="L149" s="84"/>
    </row>
    <row r="150" spans="1:12" ht="16.5" customHeight="1" hidden="1" thickBot="1">
      <c r="A150" s="73" t="s">
        <v>88</v>
      </c>
      <c r="B150" s="59" t="s">
        <v>8</v>
      </c>
      <c r="C150" s="76" t="s">
        <v>25</v>
      </c>
      <c r="D150" s="77"/>
      <c r="E150" s="77"/>
      <c r="F150" s="77"/>
      <c r="G150" s="77"/>
      <c r="H150" s="77"/>
      <c r="I150" s="93">
        <f>SUM(I152)</f>
        <v>0</v>
      </c>
      <c r="J150" s="93">
        <f>SUM(J152)</f>
        <v>0</v>
      </c>
      <c r="K150" s="93">
        <f>SUM(K152)</f>
        <v>0</v>
      </c>
      <c r="L150" s="93">
        <f>SUM(L152)</f>
        <v>0</v>
      </c>
    </row>
    <row r="151" spans="1:12" ht="16.5" customHeight="1" hidden="1" thickBot="1">
      <c r="A151" s="24" t="s">
        <v>89</v>
      </c>
      <c r="B151" s="59" t="s">
        <v>8</v>
      </c>
      <c r="C151" s="78" t="s">
        <v>25</v>
      </c>
      <c r="D151" s="79" t="s">
        <v>11</v>
      </c>
      <c r="E151" s="79" t="s">
        <v>24</v>
      </c>
      <c r="F151" s="79" t="s">
        <v>13</v>
      </c>
      <c r="G151" s="79" t="s">
        <v>13</v>
      </c>
      <c r="H151" s="79" t="s">
        <v>24</v>
      </c>
      <c r="I151" s="95">
        <f>I152</f>
        <v>0</v>
      </c>
      <c r="J151" s="95">
        <f>J152</f>
        <v>0</v>
      </c>
      <c r="K151" s="95">
        <f>K152</f>
        <v>0</v>
      </c>
      <c r="L151" s="95">
        <f>L152</f>
        <v>0</v>
      </c>
    </row>
    <row r="152" spans="1:12" ht="16.5" customHeight="1" hidden="1" thickBot="1">
      <c r="A152" s="80" t="s">
        <v>90</v>
      </c>
      <c r="B152" s="60" t="s">
        <v>8</v>
      </c>
      <c r="C152" s="70" t="s">
        <v>25</v>
      </c>
      <c r="D152" s="57" t="s">
        <v>11</v>
      </c>
      <c r="E152" s="57" t="s">
        <v>69</v>
      </c>
      <c r="F152" s="57" t="s">
        <v>13</v>
      </c>
      <c r="G152" s="57" t="s">
        <v>13</v>
      </c>
      <c r="H152" s="57" t="s">
        <v>91</v>
      </c>
      <c r="I152" s="92"/>
      <c r="J152" s="92"/>
      <c r="K152" s="92"/>
      <c r="L152" s="92"/>
    </row>
    <row r="153" spans="1:12" ht="16.5" customHeight="1" hidden="1" thickBot="1">
      <c r="A153" s="31" t="s">
        <v>92</v>
      </c>
      <c r="B153" s="28" t="s">
        <v>8</v>
      </c>
      <c r="C153" s="50" t="s">
        <v>27</v>
      </c>
      <c r="D153" s="50"/>
      <c r="E153" s="50"/>
      <c r="F153" s="50"/>
      <c r="G153" s="50"/>
      <c r="H153" s="50"/>
      <c r="I153" s="94">
        <f>I180</f>
        <v>0</v>
      </c>
      <c r="J153" s="94">
        <f>J180</f>
        <v>1</v>
      </c>
      <c r="K153" s="94">
        <f>K180</f>
        <v>2</v>
      </c>
      <c r="L153" s="94">
        <f>L180</f>
        <v>3</v>
      </c>
    </row>
    <row r="154" spans="1:12" ht="16.5" customHeight="1" hidden="1" thickBot="1">
      <c r="A154" s="11" t="s">
        <v>93</v>
      </c>
      <c r="B154" s="72" t="s">
        <v>8</v>
      </c>
      <c r="C154" s="40" t="s">
        <v>27</v>
      </c>
      <c r="D154" s="40" t="s">
        <v>9</v>
      </c>
      <c r="E154" s="12"/>
      <c r="F154" s="12"/>
      <c r="G154" s="12"/>
      <c r="H154" s="40"/>
      <c r="I154" s="91">
        <f>SUM(I155)</f>
        <v>0</v>
      </c>
      <c r="J154" s="91">
        <f aca="true" t="shared" si="17" ref="J154:L155">SUM(J155)</f>
        <v>0</v>
      </c>
      <c r="K154" s="91">
        <f t="shared" si="17"/>
        <v>0</v>
      </c>
      <c r="L154" s="91">
        <f t="shared" si="17"/>
        <v>0</v>
      </c>
    </row>
    <row r="155" spans="1:12" ht="16.5" customHeight="1" hidden="1" thickBot="1">
      <c r="A155" s="13" t="s">
        <v>94</v>
      </c>
      <c r="B155" s="59" t="s">
        <v>8</v>
      </c>
      <c r="C155" s="35" t="s">
        <v>27</v>
      </c>
      <c r="D155" s="35" t="s">
        <v>9</v>
      </c>
      <c r="E155" s="15" t="s">
        <v>95</v>
      </c>
      <c r="F155" s="15" t="s">
        <v>13</v>
      </c>
      <c r="G155" s="15" t="s">
        <v>13</v>
      </c>
      <c r="H155" s="35"/>
      <c r="I155" s="86">
        <f>SUM(I156)</f>
        <v>0</v>
      </c>
      <c r="J155" s="86">
        <f t="shared" si="17"/>
        <v>0</v>
      </c>
      <c r="K155" s="86">
        <f t="shared" si="17"/>
        <v>0</v>
      </c>
      <c r="L155" s="86">
        <f t="shared" si="17"/>
        <v>0</v>
      </c>
    </row>
    <row r="156" spans="1:12" ht="16.5" customHeight="1" hidden="1" thickBot="1">
      <c r="A156" s="16" t="s">
        <v>96</v>
      </c>
      <c r="B156" s="59" t="s">
        <v>8</v>
      </c>
      <c r="C156" s="20" t="s">
        <v>27</v>
      </c>
      <c r="D156" s="18" t="s">
        <v>9</v>
      </c>
      <c r="E156" s="18" t="s">
        <v>95</v>
      </c>
      <c r="F156" s="18" t="s">
        <v>13</v>
      </c>
      <c r="G156" s="18" t="s">
        <v>13</v>
      </c>
      <c r="H156" s="18" t="s">
        <v>97</v>
      </c>
      <c r="I156" s="88"/>
      <c r="J156" s="88"/>
      <c r="K156" s="88"/>
      <c r="L156" s="88"/>
    </row>
    <row r="157" spans="1:12" ht="16.5" customHeight="1" hidden="1" thickBot="1">
      <c r="A157" s="24" t="s">
        <v>98</v>
      </c>
      <c r="B157" s="59" t="s">
        <v>8</v>
      </c>
      <c r="C157" s="51" t="s">
        <v>27</v>
      </c>
      <c r="D157" s="51" t="s">
        <v>11</v>
      </c>
      <c r="E157" s="26"/>
      <c r="F157" s="26"/>
      <c r="G157" s="26"/>
      <c r="H157" s="51"/>
      <c r="I157" s="89">
        <f>SUM(I160+I162+I164)+I159+I169+I171</f>
        <v>0</v>
      </c>
      <c r="J157" s="89">
        <f>SUM(J160+J162+J164)+J159+J169+J171</f>
        <v>0</v>
      </c>
      <c r="K157" s="89">
        <f>SUM(K160+K162+K164)+K159+K169+K171</f>
        <v>0</v>
      </c>
      <c r="L157" s="89">
        <f>SUM(L160+L162+L164)+L159+L169+L171</f>
        <v>0</v>
      </c>
    </row>
    <row r="158" spans="1:12" ht="16.5" customHeight="1" hidden="1" thickBot="1">
      <c r="A158" s="81" t="s">
        <v>72</v>
      </c>
      <c r="B158" s="59" t="s">
        <v>8</v>
      </c>
      <c r="C158" s="35" t="s">
        <v>27</v>
      </c>
      <c r="D158" s="35" t="s">
        <v>11</v>
      </c>
      <c r="E158" s="79" t="s">
        <v>73</v>
      </c>
      <c r="F158" s="79" t="s">
        <v>99</v>
      </c>
      <c r="G158" s="79" t="s">
        <v>13</v>
      </c>
      <c r="H158" s="82"/>
      <c r="I158" s="86">
        <f>SUM(I159)</f>
        <v>0</v>
      </c>
      <c r="J158" s="86">
        <f>SUM(J159)</f>
        <v>0</v>
      </c>
      <c r="K158" s="86">
        <f>SUM(K159)</f>
        <v>0</v>
      </c>
      <c r="L158" s="86">
        <f>SUM(L159)</f>
        <v>0</v>
      </c>
    </row>
    <row r="159" spans="1:12" ht="16.5" customHeight="1" hidden="1" thickBot="1">
      <c r="A159" s="81" t="s">
        <v>82</v>
      </c>
      <c r="B159" s="59" t="s">
        <v>8</v>
      </c>
      <c r="C159" s="48" t="s">
        <v>27</v>
      </c>
      <c r="D159" s="27" t="s">
        <v>11</v>
      </c>
      <c r="E159" s="79" t="s">
        <v>73</v>
      </c>
      <c r="F159" s="79" t="s">
        <v>13</v>
      </c>
      <c r="G159" s="79" t="s">
        <v>13</v>
      </c>
      <c r="H159" s="82" t="s">
        <v>83</v>
      </c>
      <c r="I159" s="95"/>
      <c r="J159" s="95"/>
      <c r="K159" s="95"/>
      <c r="L159" s="95"/>
    </row>
    <row r="160" spans="1:12" ht="16.5" customHeight="1" hidden="1" thickBot="1">
      <c r="A160" s="13" t="s">
        <v>100</v>
      </c>
      <c r="B160" s="59" t="s">
        <v>8</v>
      </c>
      <c r="C160" s="35" t="s">
        <v>27</v>
      </c>
      <c r="D160" s="35" t="s">
        <v>11</v>
      </c>
      <c r="E160" s="15" t="s">
        <v>101</v>
      </c>
      <c r="F160" s="35" t="s">
        <v>29</v>
      </c>
      <c r="G160" s="35" t="s">
        <v>29</v>
      </c>
      <c r="H160" s="35"/>
      <c r="I160" s="86">
        <f>SUM(I161)</f>
        <v>0</v>
      </c>
      <c r="J160" s="86">
        <f>SUM(J161)</f>
        <v>0</v>
      </c>
      <c r="K160" s="86">
        <f>SUM(K161)</f>
        <v>0</v>
      </c>
      <c r="L160" s="86">
        <f>SUM(L161)</f>
        <v>0</v>
      </c>
    </row>
    <row r="161" spans="1:12" ht="16.5" customHeight="1" hidden="1" thickBot="1">
      <c r="A161" s="16" t="s">
        <v>96</v>
      </c>
      <c r="B161" s="59" t="s">
        <v>8</v>
      </c>
      <c r="C161" s="48" t="s">
        <v>27</v>
      </c>
      <c r="D161" s="27" t="s">
        <v>11</v>
      </c>
      <c r="E161" s="18" t="s">
        <v>101</v>
      </c>
      <c r="F161" s="27" t="s">
        <v>29</v>
      </c>
      <c r="G161" s="27" t="s">
        <v>29</v>
      </c>
      <c r="H161" s="27" t="s">
        <v>97</v>
      </c>
      <c r="I161" s="88"/>
      <c r="J161" s="88"/>
      <c r="K161" s="88"/>
      <c r="L161" s="88"/>
    </row>
    <row r="162" spans="1:12" ht="16.5" customHeight="1" hidden="1" thickBot="1">
      <c r="A162" s="13" t="s">
        <v>102</v>
      </c>
      <c r="B162" s="59" t="s">
        <v>8</v>
      </c>
      <c r="C162" s="35" t="s">
        <v>27</v>
      </c>
      <c r="D162" s="35" t="s">
        <v>11</v>
      </c>
      <c r="E162" s="15" t="s">
        <v>103</v>
      </c>
      <c r="F162" s="15" t="s">
        <v>13</v>
      </c>
      <c r="G162" s="15" t="s">
        <v>13</v>
      </c>
      <c r="H162" s="35"/>
      <c r="I162" s="86">
        <f>SUM(I163)</f>
        <v>0</v>
      </c>
      <c r="J162" s="86">
        <f>SUM(J163)</f>
        <v>0</v>
      </c>
      <c r="K162" s="86">
        <f>SUM(K163)</f>
        <v>0</v>
      </c>
      <c r="L162" s="86">
        <f>SUM(L163)</f>
        <v>0</v>
      </c>
    </row>
    <row r="163" spans="1:12" ht="16.5" customHeight="1" hidden="1" thickBot="1">
      <c r="A163" s="16" t="s">
        <v>96</v>
      </c>
      <c r="B163" s="59" t="s">
        <v>8</v>
      </c>
      <c r="C163" s="48" t="s">
        <v>27</v>
      </c>
      <c r="D163" s="27" t="s">
        <v>11</v>
      </c>
      <c r="E163" s="18" t="s">
        <v>103</v>
      </c>
      <c r="F163" s="18" t="s">
        <v>13</v>
      </c>
      <c r="G163" s="18" t="s">
        <v>13</v>
      </c>
      <c r="H163" s="27" t="s">
        <v>97</v>
      </c>
      <c r="I163" s="88"/>
      <c r="J163" s="88"/>
      <c r="K163" s="88"/>
      <c r="L163" s="88"/>
    </row>
    <row r="164" spans="1:12" ht="16.5" customHeight="1" hidden="1" thickBot="1">
      <c r="A164" s="13" t="s">
        <v>104</v>
      </c>
      <c r="B164" s="59" t="s">
        <v>8</v>
      </c>
      <c r="C164" s="35" t="s">
        <v>27</v>
      </c>
      <c r="D164" s="35" t="s">
        <v>11</v>
      </c>
      <c r="E164" s="15" t="s">
        <v>105</v>
      </c>
      <c r="F164" s="15" t="s">
        <v>13</v>
      </c>
      <c r="G164" s="15" t="s">
        <v>13</v>
      </c>
      <c r="H164" s="35"/>
      <c r="I164" s="86">
        <f>SUM(I165)</f>
        <v>0</v>
      </c>
      <c r="J164" s="86">
        <f>SUM(J165)</f>
        <v>0</v>
      </c>
      <c r="K164" s="86">
        <f>SUM(K165)</f>
        <v>0</v>
      </c>
      <c r="L164" s="86">
        <f>SUM(L165)</f>
        <v>0</v>
      </c>
    </row>
    <row r="165" spans="1:12" ht="16.5" customHeight="1" hidden="1" thickBot="1">
      <c r="A165" s="16" t="s">
        <v>96</v>
      </c>
      <c r="B165" s="59" t="s">
        <v>8</v>
      </c>
      <c r="C165" s="48" t="s">
        <v>27</v>
      </c>
      <c r="D165" s="27" t="s">
        <v>11</v>
      </c>
      <c r="E165" s="18" t="s">
        <v>105</v>
      </c>
      <c r="F165" s="18" t="s">
        <v>13</v>
      </c>
      <c r="G165" s="18" t="s">
        <v>13</v>
      </c>
      <c r="H165" s="27" t="s">
        <v>97</v>
      </c>
      <c r="I165" s="88"/>
      <c r="J165" s="88"/>
      <c r="K165" s="88"/>
      <c r="L165" s="88"/>
    </row>
    <row r="166" spans="1:12" ht="16.5" customHeight="1" hidden="1" thickBot="1">
      <c r="A166" s="24" t="s">
        <v>106</v>
      </c>
      <c r="B166" s="59" t="s">
        <v>8</v>
      </c>
      <c r="C166" s="51" t="s">
        <v>27</v>
      </c>
      <c r="D166" s="26" t="s">
        <v>11</v>
      </c>
      <c r="E166" s="26"/>
      <c r="F166" s="26"/>
      <c r="G166" s="26"/>
      <c r="H166" s="26"/>
      <c r="I166" s="89">
        <f>SUM(I167)</f>
        <v>0</v>
      </c>
      <c r="J166" s="89">
        <f aca="true" t="shared" si="18" ref="J166:L167">SUM(J167)</f>
        <v>0</v>
      </c>
      <c r="K166" s="89">
        <f t="shared" si="18"/>
        <v>0</v>
      </c>
      <c r="L166" s="89">
        <f t="shared" si="18"/>
        <v>0</v>
      </c>
    </row>
    <row r="167" spans="1:12" ht="16.5" customHeight="1" hidden="1" thickBot="1">
      <c r="A167" s="13" t="s">
        <v>107</v>
      </c>
      <c r="B167" s="59" t="s">
        <v>8</v>
      </c>
      <c r="C167" s="46" t="s">
        <v>27</v>
      </c>
      <c r="D167" s="15" t="s">
        <v>23</v>
      </c>
      <c r="E167" s="15" t="s">
        <v>108</v>
      </c>
      <c r="F167" s="15" t="s">
        <v>13</v>
      </c>
      <c r="G167" s="15" t="s">
        <v>13</v>
      </c>
      <c r="H167" s="15"/>
      <c r="I167" s="86">
        <f>SUM(I168)</f>
        <v>0</v>
      </c>
      <c r="J167" s="86">
        <f t="shared" si="18"/>
        <v>0</v>
      </c>
      <c r="K167" s="86">
        <f t="shared" si="18"/>
        <v>0</v>
      </c>
      <c r="L167" s="86">
        <f t="shared" si="18"/>
        <v>0</v>
      </c>
    </row>
    <row r="168" spans="1:12" ht="16.5" customHeight="1" hidden="1" thickBot="1">
      <c r="A168" s="16" t="s">
        <v>106</v>
      </c>
      <c r="B168" s="59" t="s">
        <v>8</v>
      </c>
      <c r="C168" s="47" t="s">
        <v>27</v>
      </c>
      <c r="D168" s="18" t="s">
        <v>23</v>
      </c>
      <c r="E168" s="18" t="s">
        <v>108</v>
      </c>
      <c r="F168" s="18" t="s">
        <v>13</v>
      </c>
      <c r="G168" s="18" t="s">
        <v>13</v>
      </c>
      <c r="H168" s="18" t="s">
        <v>109</v>
      </c>
      <c r="I168" s="88"/>
      <c r="J168" s="88"/>
      <c r="K168" s="88"/>
      <c r="L168" s="88"/>
    </row>
    <row r="169" spans="1:12" ht="16.5" customHeight="1" hidden="1" thickBot="1">
      <c r="A169" s="16" t="s">
        <v>110</v>
      </c>
      <c r="B169" s="59" t="s">
        <v>8</v>
      </c>
      <c r="C169" s="52" t="s">
        <v>27</v>
      </c>
      <c r="D169" s="52" t="s">
        <v>11</v>
      </c>
      <c r="E169" s="23" t="s">
        <v>111</v>
      </c>
      <c r="F169" s="23" t="s">
        <v>13</v>
      </c>
      <c r="G169" s="23" t="s">
        <v>13</v>
      </c>
      <c r="H169" s="23"/>
      <c r="I169" s="90">
        <f>SUM(I170)</f>
        <v>0</v>
      </c>
      <c r="J169" s="90">
        <f>SUM(J170)</f>
        <v>0</v>
      </c>
      <c r="K169" s="90">
        <f>SUM(K170)</f>
        <v>0</v>
      </c>
      <c r="L169" s="90">
        <f>SUM(L170)</f>
        <v>0</v>
      </c>
    </row>
    <row r="170" spans="1:12" ht="16.5" customHeight="1" hidden="1" thickBot="1">
      <c r="A170" s="16" t="s">
        <v>112</v>
      </c>
      <c r="B170" s="59" t="s">
        <v>8</v>
      </c>
      <c r="C170" s="48" t="s">
        <v>27</v>
      </c>
      <c r="D170" s="27" t="s">
        <v>11</v>
      </c>
      <c r="E170" s="18" t="s">
        <v>111</v>
      </c>
      <c r="F170" s="18" t="s">
        <v>13</v>
      </c>
      <c r="G170" s="18" t="s">
        <v>13</v>
      </c>
      <c r="H170" s="27" t="s">
        <v>113</v>
      </c>
      <c r="I170" s="88"/>
      <c r="J170" s="88"/>
      <c r="K170" s="88"/>
      <c r="L170" s="88"/>
    </row>
    <row r="171" spans="1:12" ht="16.5" customHeight="1" hidden="1" thickBot="1">
      <c r="A171" s="16" t="s">
        <v>110</v>
      </c>
      <c r="B171" s="59" t="s">
        <v>8</v>
      </c>
      <c r="C171" s="52" t="s">
        <v>27</v>
      </c>
      <c r="D171" s="52" t="s">
        <v>11</v>
      </c>
      <c r="E171" s="23" t="s">
        <v>111</v>
      </c>
      <c r="F171" s="23" t="s">
        <v>13</v>
      </c>
      <c r="G171" s="23" t="s">
        <v>13</v>
      </c>
      <c r="H171" s="23"/>
      <c r="I171" s="90">
        <f>SUM(I172)</f>
        <v>0</v>
      </c>
      <c r="J171" s="90">
        <f>SUM(J172)</f>
        <v>0</v>
      </c>
      <c r="K171" s="90">
        <f>SUM(K172)</f>
        <v>0</v>
      </c>
      <c r="L171" s="90">
        <f>SUM(L172)</f>
        <v>0</v>
      </c>
    </row>
    <row r="172" spans="1:12" ht="16.5" customHeight="1" hidden="1" thickBot="1">
      <c r="A172" s="16" t="s">
        <v>114</v>
      </c>
      <c r="B172" s="59" t="s">
        <v>8</v>
      </c>
      <c r="C172" s="48" t="s">
        <v>27</v>
      </c>
      <c r="D172" s="27" t="s">
        <v>11</v>
      </c>
      <c r="E172" s="18" t="s">
        <v>111</v>
      </c>
      <c r="F172" s="18" t="s">
        <v>13</v>
      </c>
      <c r="G172" s="18" t="s">
        <v>13</v>
      </c>
      <c r="H172" s="27" t="s">
        <v>115</v>
      </c>
      <c r="I172" s="88"/>
      <c r="J172" s="88"/>
      <c r="K172" s="88"/>
      <c r="L172" s="88"/>
    </row>
    <row r="173" spans="1:12" ht="16.5" customHeight="1" hidden="1" thickBot="1">
      <c r="A173" s="24" t="s">
        <v>116</v>
      </c>
      <c r="B173" s="59" t="s">
        <v>8</v>
      </c>
      <c r="C173" s="51" t="s">
        <v>27</v>
      </c>
      <c r="D173" s="26" t="s">
        <v>27</v>
      </c>
      <c r="E173" s="26"/>
      <c r="F173" s="26"/>
      <c r="G173" s="26"/>
      <c r="H173" s="26"/>
      <c r="I173" s="89">
        <f>I174+I178</f>
        <v>0</v>
      </c>
      <c r="J173" s="89">
        <f>J174+J178</f>
        <v>0</v>
      </c>
      <c r="K173" s="89">
        <f>K174+K178</f>
        <v>0</v>
      </c>
      <c r="L173" s="89">
        <f>L174+L178</f>
        <v>0</v>
      </c>
    </row>
    <row r="174" spans="1:12" ht="16.5" customHeight="1" hidden="1" thickBot="1">
      <c r="A174" s="13" t="s">
        <v>117</v>
      </c>
      <c r="B174" s="59" t="s">
        <v>8</v>
      </c>
      <c r="C174" s="35" t="s">
        <v>27</v>
      </c>
      <c r="D174" s="15" t="s">
        <v>27</v>
      </c>
      <c r="E174" s="15">
        <v>431</v>
      </c>
      <c r="F174" s="15" t="s">
        <v>13</v>
      </c>
      <c r="G174" s="15" t="s">
        <v>13</v>
      </c>
      <c r="H174" s="53"/>
      <c r="I174" s="86">
        <f>SUM(I175)</f>
        <v>0</v>
      </c>
      <c r="J174" s="86">
        <f>SUM(J175)</f>
        <v>0</v>
      </c>
      <c r="K174" s="86">
        <f>SUM(K175)</f>
        <v>0</v>
      </c>
      <c r="L174" s="86">
        <f>SUM(L175)</f>
        <v>0</v>
      </c>
    </row>
    <row r="175" spans="1:12" ht="16.5" customHeight="1" hidden="1" thickBot="1">
      <c r="A175" s="16" t="s">
        <v>96</v>
      </c>
      <c r="B175" s="59" t="s">
        <v>8</v>
      </c>
      <c r="C175" s="48" t="s">
        <v>27</v>
      </c>
      <c r="D175" s="18" t="s">
        <v>27</v>
      </c>
      <c r="E175" s="18">
        <v>431</v>
      </c>
      <c r="F175" s="18" t="s">
        <v>13</v>
      </c>
      <c r="G175" s="18" t="s">
        <v>13</v>
      </c>
      <c r="H175" s="38">
        <v>327</v>
      </c>
      <c r="I175" s="88"/>
      <c r="J175" s="88"/>
      <c r="K175" s="88"/>
      <c r="L175" s="88"/>
    </row>
    <row r="176" spans="1:12" ht="16.5" customHeight="1" hidden="1" thickBot="1">
      <c r="A176" s="13" t="s">
        <v>118</v>
      </c>
      <c r="B176" s="59" t="s">
        <v>8</v>
      </c>
      <c r="C176" s="48" t="s">
        <v>27</v>
      </c>
      <c r="D176" s="18" t="s">
        <v>27</v>
      </c>
      <c r="E176" s="18" t="s">
        <v>119</v>
      </c>
      <c r="F176" s="18" t="s">
        <v>13</v>
      </c>
      <c r="G176" s="18" t="s">
        <v>13</v>
      </c>
      <c r="H176" s="38"/>
      <c r="I176" s="88"/>
      <c r="J176" s="88"/>
      <c r="K176" s="88"/>
      <c r="L176" s="88"/>
    </row>
    <row r="177" spans="1:12" ht="16.5" customHeight="1" hidden="1" thickBot="1">
      <c r="A177" s="16" t="s">
        <v>120</v>
      </c>
      <c r="B177" s="59" t="s">
        <v>8</v>
      </c>
      <c r="C177" s="48" t="s">
        <v>27</v>
      </c>
      <c r="D177" s="18" t="s">
        <v>27</v>
      </c>
      <c r="E177" s="18" t="s">
        <v>119</v>
      </c>
      <c r="F177" s="18" t="s">
        <v>13</v>
      </c>
      <c r="G177" s="18" t="s">
        <v>13</v>
      </c>
      <c r="H177" s="38">
        <v>452</v>
      </c>
      <c r="I177" s="88"/>
      <c r="J177" s="88"/>
      <c r="K177" s="88"/>
      <c r="L177" s="88"/>
    </row>
    <row r="178" spans="1:12" ht="16.5" customHeight="1" hidden="1" thickBot="1">
      <c r="A178" s="13" t="s">
        <v>36</v>
      </c>
      <c r="B178" s="59" t="s">
        <v>8</v>
      </c>
      <c r="C178" s="35" t="s">
        <v>27</v>
      </c>
      <c r="D178" s="15" t="s">
        <v>27</v>
      </c>
      <c r="E178" s="15" t="s">
        <v>70</v>
      </c>
      <c r="F178" s="15" t="s">
        <v>13</v>
      </c>
      <c r="G178" s="15" t="s">
        <v>13</v>
      </c>
      <c r="H178" s="15"/>
      <c r="I178" s="86">
        <f>SUM(I179)</f>
        <v>0</v>
      </c>
      <c r="J178" s="86">
        <f>SUM(J179)</f>
        <v>0</v>
      </c>
      <c r="K178" s="86">
        <f>SUM(K179)</f>
        <v>0</v>
      </c>
      <c r="L178" s="86">
        <f>SUM(L179)</f>
        <v>0</v>
      </c>
    </row>
    <row r="179" spans="1:12" ht="26.25" customHeight="1" hidden="1" thickBot="1">
      <c r="A179" s="16" t="s">
        <v>121</v>
      </c>
      <c r="B179" s="59" t="s">
        <v>8</v>
      </c>
      <c r="C179" s="48" t="s">
        <v>27</v>
      </c>
      <c r="D179" s="18" t="s">
        <v>27</v>
      </c>
      <c r="E179" s="18" t="s">
        <v>70</v>
      </c>
      <c r="F179" s="18" t="s">
        <v>13</v>
      </c>
      <c r="G179" s="18" t="s">
        <v>13</v>
      </c>
      <c r="H179" s="18" t="s">
        <v>122</v>
      </c>
      <c r="I179" s="88"/>
      <c r="J179" s="88"/>
      <c r="K179" s="88"/>
      <c r="L179" s="88"/>
    </row>
    <row r="180" spans="1:12" ht="16.5" customHeight="1" hidden="1" thickBot="1">
      <c r="A180" s="24" t="s">
        <v>123</v>
      </c>
      <c r="B180" s="59" t="s">
        <v>8</v>
      </c>
      <c r="C180" s="51" t="s">
        <v>27</v>
      </c>
      <c r="D180" s="26" t="s">
        <v>37</v>
      </c>
      <c r="E180" s="26"/>
      <c r="F180" s="26"/>
      <c r="G180" s="26"/>
      <c r="H180" s="26"/>
      <c r="I180" s="89">
        <f>SUM(I181+I183)</f>
        <v>0</v>
      </c>
      <c r="J180" s="89">
        <f>SUM(J181+J183)</f>
        <v>1</v>
      </c>
      <c r="K180" s="89">
        <f>SUM(K181+K183)</f>
        <v>2</v>
      </c>
      <c r="L180" s="89">
        <f>SUM(L181+L183)</f>
        <v>3</v>
      </c>
    </row>
    <row r="181" spans="1:12" ht="16.5" customHeight="1" hidden="1" thickBot="1">
      <c r="A181" s="13" t="s">
        <v>124</v>
      </c>
      <c r="B181" s="59" t="s">
        <v>8</v>
      </c>
      <c r="C181" s="35" t="s">
        <v>27</v>
      </c>
      <c r="D181" s="15" t="s">
        <v>37</v>
      </c>
      <c r="E181" s="15" t="s">
        <v>125</v>
      </c>
      <c r="F181" s="15" t="s">
        <v>13</v>
      </c>
      <c r="G181" s="15" t="s">
        <v>13</v>
      </c>
      <c r="H181" s="15"/>
      <c r="I181" s="86">
        <f>SUM(I182)</f>
        <v>0</v>
      </c>
      <c r="J181" s="86">
        <f>SUM(J182)</f>
        <v>0</v>
      </c>
      <c r="K181" s="86">
        <f>SUM(K182)</f>
        <v>0</v>
      </c>
      <c r="L181" s="86">
        <f>SUM(L182)</f>
        <v>0</v>
      </c>
    </row>
    <row r="182" spans="1:12" ht="16.5" customHeight="1" hidden="1" thickBot="1">
      <c r="A182" s="16" t="s">
        <v>114</v>
      </c>
      <c r="B182" s="59" t="s">
        <v>8</v>
      </c>
      <c r="C182" s="48" t="s">
        <v>27</v>
      </c>
      <c r="D182" s="18" t="s">
        <v>37</v>
      </c>
      <c r="E182" s="18" t="s">
        <v>125</v>
      </c>
      <c r="F182" s="18" t="s">
        <v>13</v>
      </c>
      <c r="G182" s="18" t="s">
        <v>13</v>
      </c>
      <c r="H182" s="18" t="s">
        <v>126</v>
      </c>
      <c r="I182" s="88"/>
      <c r="J182" s="88"/>
      <c r="K182" s="88"/>
      <c r="L182" s="88"/>
    </row>
    <row r="183" spans="1:12" ht="26.25" customHeight="1" hidden="1" thickBot="1">
      <c r="A183" s="13" t="s">
        <v>127</v>
      </c>
      <c r="B183" s="58" t="s">
        <v>8</v>
      </c>
      <c r="C183" s="35" t="s">
        <v>27</v>
      </c>
      <c r="D183" s="15" t="s">
        <v>37</v>
      </c>
      <c r="E183" s="15" t="s">
        <v>122</v>
      </c>
      <c r="F183" s="15" t="s">
        <v>13</v>
      </c>
      <c r="G183" s="15" t="s">
        <v>13</v>
      </c>
      <c r="H183" s="15"/>
      <c r="I183" s="86">
        <f>SUM(I185)</f>
        <v>0</v>
      </c>
      <c r="J183" s="86">
        <f>SUM(J185)</f>
        <v>1</v>
      </c>
      <c r="K183" s="86">
        <f>SUM(K185)</f>
        <v>2</v>
      </c>
      <c r="L183" s="86">
        <f>SUM(L185)</f>
        <v>3</v>
      </c>
    </row>
    <row r="184" spans="1:12" ht="16.5" customHeight="1" hidden="1" thickBot="1">
      <c r="A184" s="16" t="s">
        <v>96</v>
      </c>
      <c r="B184" s="69" t="s">
        <v>142</v>
      </c>
      <c r="C184" s="48" t="s">
        <v>27</v>
      </c>
      <c r="D184" s="20" t="s">
        <v>37</v>
      </c>
      <c r="E184" s="20" t="s">
        <v>122</v>
      </c>
      <c r="F184" s="20" t="s">
        <v>128</v>
      </c>
      <c r="G184" s="20" t="s">
        <v>13</v>
      </c>
      <c r="H184" s="21"/>
      <c r="I184" s="87">
        <f>I185</f>
        <v>0</v>
      </c>
      <c r="J184" s="87">
        <f>J185</f>
        <v>1</v>
      </c>
      <c r="K184" s="87">
        <f>K185</f>
        <v>2</v>
      </c>
      <c r="L184" s="87">
        <f>L185</f>
        <v>3</v>
      </c>
    </row>
    <row r="185" spans="1:12" ht="16.5" customHeight="1" hidden="1" thickBot="1">
      <c r="A185" s="19" t="s">
        <v>129</v>
      </c>
      <c r="B185" s="59" t="s">
        <v>8</v>
      </c>
      <c r="C185" s="44" t="s">
        <v>27</v>
      </c>
      <c r="D185" s="30" t="s">
        <v>37</v>
      </c>
      <c r="E185" s="30" t="s">
        <v>122</v>
      </c>
      <c r="F185" s="30" t="s">
        <v>128</v>
      </c>
      <c r="G185" s="30" t="s">
        <v>13</v>
      </c>
      <c r="H185" s="30" t="s">
        <v>21</v>
      </c>
      <c r="I185" s="88">
        <v>0</v>
      </c>
      <c r="J185" s="88">
        <v>1</v>
      </c>
      <c r="K185" s="88">
        <v>2</v>
      </c>
      <c r="L185" s="88">
        <v>3</v>
      </c>
    </row>
    <row r="186" spans="1:12" ht="16.5" customHeight="1" hidden="1" thickBot="1">
      <c r="A186" s="55"/>
      <c r="B186" s="60" t="s">
        <v>8</v>
      </c>
      <c r="C186" s="83"/>
      <c r="D186" s="57"/>
      <c r="E186" s="57"/>
      <c r="F186" s="57"/>
      <c r="G186" s="57"/>
      <c r="H186" s="57"/>
      <c r="I186" s="92"/>
      <c r="J186" s="92"/>
      <c r="K186" s="92"/>
      <c r="L186" s="92"/>
    </row>
    <row r="187" spans="1:12" ht="18.75" thickBot="1">
      <c r="A187" s="142" t="s">
        <v>163</v>
      </c>
      <c r="B187" s="126" t="s">
        <v>182</v>
      </c>
      <c r="C187" s="138" t="s">
        <v>46</v>
      </c>
      <c r="D187" s="54"/>
      <c r="E187" s="364"/>
      <c r="F187" s="365"/>
      <c r="G187" s="366"/>
      <c r="H187" s="54"/>
      <c r="I187" s="94">
        <f>I188+I197</f>
        <v>3376.9700000000003</v>
      </c>
      <c r="J187" s="94">
        <f>J188+J197</f>
        <v>2348.059</v>
      </c>
      <c r="K187" s="94">
        <f>K188+K197</f>
        <v>-1005.1110000000001</v>
      </c>
      <c r="L187" s="94">
        <f aca="true" t="shared" si="19" ref="L187:L193">(J187*100)/I187</f>
        <v>69.53153270535421</v>
      </c>
    </row>
    <row r="188" spans="1:12" ht="18">
      <c r="A188" s="11" t="s">
        <v>130</v>
      </c>
      <c r="B188" s="72" t="s">
        <v>182</v>
      </c>
      <c r="C188" s="110" t="s">
        <v>46</v>
      </c>
      <c r="D188" s="110" t="s">
        <v>9</v>
      </c>
      <c r="E188" s="275"/>
      <c r="F188" s="276"/>
      <c r="G188" s="277"/>
      <c r="H188" s="110"/>
      <c r="I188" s="148">
        <f>I189</f>
        <v>2951.9700000000003</v>
      </c>
      <c r="J188" s="148">
        <f>J189</f>
        <v>2037.3290000000002</v>
      </c>
      <c r="K188" s="148">
        <f>K189</f>
        <v>-890.8410000000001</v>
      </c>
      <c r="L188" s="148">
        <f t="shared" si="19"/>
        <v>69.01591140831377</v>
      </c>
    </row>
    <row r="189" spans="1:12" ht="15.75">
      <c r="A189" s="13" t="s">
        <v>164</v>
      </c>
      <c r="B189" s="58" t="s">
        <v>182</v>
      </c>
      <c r="C189" s="135" t="s">
        <v>46</v>
      </c>
      <c r="D189" s="100" t="s">
        <v>9</v>
      </c>
      <c r="E189" s="248" t="s">
        <v>185</v>
      </c>
      <c r="F189" s="249"/>
      <c r="G189" s="252"/>
      <c r="H189" s="100"/>
      <c r="I189" s="114">
        <f>I190+I194</f>
        <v>2951.9700000000003</v>
      </c>
      <c r="J189" s="114">
        <f>J190+J194</f>
        <v>2037.3290000000002</v>
      </c>
      <c r="K189" s="114">
        <f>K190+K195</f>
        <v>-890.8410000000001</v>
      </c>
      <c r="L189" s="114">
        <f t="shared" si="19"/>
        <v>69.01591140831377</v>
      </c>
    </row>
    <row r="190" spans="1:12" ht="15.75">
      <c r="A190" s="16" t="s">
        <v>206</v>
      </c>
      <c r="B190" s="59" t="s">
        <v>182</v>
      </c>
      <c r="C190" s="136" t="s">
        <v>46</v>
      </c>
      <c r="D190" s="102" t="s">
        <v>9</v>
      </c>
      <c r="E190" s="278" t="s">
        <v>197</v>
      </c>
      <c r="F190" s="279"/>
      <c r="G190" s="280"/>
      <c r="H190" s="106"/>
      <c r="I190" s="115">
        <f>I191+I192+I193</f>
        <v>2752.5</v>
      </c>
      <c r="J190" s="115">
        <f>J191+J192+J193</f>
        <v>1940.709</v>
      </c>
      <c r="K190" s="115">
        <f>K191+K192+K193</f>
        <v>-811.791</v>
      </c>
      <c r="L190" s="115">
        <f t="shared" si="19"/>
        <v>70.50713896457765</v>
      </c>
    </row>
    <row r="191" spans="1:12" ht="15.75">
      <c r="A191" s="19" t="s">
        <v>214</v>
      </c>
      <c r="B191" s="59" t="s">
        <v>182</v>
      </c>
      <c r="C191" s="139" t="s">
        <v>46</v>
      </c>
      <c r="D191" s="125" t="s">
        <v>9</v>
      </c>
      <c r="E191" s="278" t="s">
        <v>197</v>
      </c>
      <c r="F191" s="279"/>
      <c r="G191" s="280"/>
      <c r="H191" s="125" t="s">
        <v>161</v>
      </c>
      <c r="I191" s="116">
        <v>1500</v>
      </c>
      <c r="J191" s="116">
        <v>922.4</v>
      </c>
      <c r="K191" s="116">
        <f>J191-I191</f>
        <v>-577.6</v>
      </c>
      <c r="L191" s="116">
        <f t="shared" si="19"/>
        <v>61.49333333333333</v>
      </c>
    </row>
    <row r="192" spans="1:12" ht="24.75" customHeight="1">
      <c r="A192" s="149" t="s">
        <v>212</v>
      </c>
      <c r="B192" s="59" t="s">
        <v>182</v>
      </c>
      <c r="C192" s="139" t="s">
        <v>46</v>
      </c>
      <c r="D192" s="125" t="s">
        <v>9</v>
      </c>
      <c r="E192" s="278" t="s">
        <v>197</v>
      </c>
      <c r="F192" s="279"/>
      <c r="G192" s="280"/>
      <c r="H192" s="125" t="s">
        <v>167</v>
      </c>
      <c r="I192" s="116">
        <v>1250</v>
      </c>
      <c r="J192" s="116">
        <v>1018</v>
      </c>
      <c r="K192" s="116">
        <f aca="true" t="shared" si="20" ref="K192:K200">J192-I192</f>
        <v>-232</v>
      </c>
      <c r="L192" s="116">
        <f t="shared" si="19"/>
        <v>81.44</v>
      </c>
    </row>
    <row r="193" spans="1:12" ht="15.75">
      <c r="A193" s="19" t="s">
        <v>170</v>
      </c>
      <c r="B193" s="59" t="s">
        <v>182</v>
      </c>
      <c r="C193" s="139" t="s">
        <v>46</v>
      </c>
      <c r="D193" s="125" t="s">
        <v>9</v>
      </c>
      <c r="E193" s="278" t="s">
        <v>197</v>
      </c>
      <c r="F193" s="279"/>
      <c r="G193" s="280"/>
      <c r="H193" s="125" t="s">
        <v>169</v>
      </c>
      <c r="I193" s="116">
        <v>2.5</v>
      </c>
      <c r="J193" s="116">
        <v>0.309</v>
      </c>
      <c r="K193" s="116">
        <f t="shared" si="20"/>
        <v>-2.191</v>
      </c>
      <c r="L193" s="116">
        <f t="shared" si="19"/>
        <v>12.36</v>
      </c>
    </row>
    <row r="194" spans="1:12" s="32" customFormat="1" ht="29.25" customHeight="1">
      <c r="A194" s="180" t="s">
        <v>241</v>
      </c>
      <c r="B194" s="160" t="s">
        <v>182</v>
      </c>
      <c r="C194" s="181" t="s">
        <v>46</v>
      </c>
      <c r="D194" s="182" t="s">
        <v>9</v>
      </c>
      <c r="E194" s="345" t="s">
        <v>245</v>
      </c>
      <c r="F194" s="345"/>
      <c r="G194" s="345"/>
      <c r="H194" s="182"/>
      <c r="I194" s="168">
        <f>I195+I196</f>
        <v>199.47000000000003</v>
      </c>
      <c r="J194" s="116">
        <f>J195+J196</f>
        <v>96.62</v>
      </c>
      <c r="K194" s="116">
        <f>J194-I194</f>
        <v>-102.85000000000002</v>
      </c>
      <c r="L194" s="116">
        <f>(J194*100)/I194</f>
        <v>48.43836165839474</v>
      </c>
    </row>
    <row r="195" spans="1:12" ht="14.25" customHeight="1">
      <c r="A195" s="169" t="s">
        <v>214</v>
      </c>
      <c r="B195" s="160" t="s">
        <v>182</v>
      </c>
      <c r="C195" s="183" t="s">
        <v>46</v>
      </c>
      <c r="D195" s="184" t="s">
        <v>9</v>
      </c>
      <c r="E195" s="345" t="s">
        <v>242</v>
      </c>
      <c r="F195" s="345"/>
      <c r="G195" s="345"/>
      <c r="H195" s="184" t="s">
        <v>161</v>
      </c>
      <c r="I195" s="168">
        <v>159.58</v>
      </c>
      <c r="J195" s="116">
        <v>80.53</v>
      </c>
      <c r="K195" s="116">
        <f>J195-I195</f>
        <v>-79.05000000000001</v>
      </c>
      <c r="L195" s="116">
        <f>(J195*100)/I195</f>
        <v>50.463717257801726</v>
      </c>
    </row>
    <row r="196" spans="1:12" ht="14.25" customHeight="1">
      <c r="A196" s="169" t="s">
        <v>214</v>
      </c>
      <c r="B196" s="160" t="s">
        <v>182</v>
      </c>
      <c r="C196" s="183" t="s">
        <v>46</v>
      </c>
      <c r="D196" s="184" t="s">
        <v>9</v>
      </c>
      <c r="E196" s="345" t="s">
        <v>244</v>
      </c>
      <c r="F196" s="345"/>
      <c r="G196" s="345"/>
      <c r="H196" s="184" t="s">
        <v>162</v>
      </c>
      <c r="I196" s="168">
        <v>39.89</v>
      </c>
      <c r="J196" s="116">
        <v>16.09</v>
      </c>
      <c r="K196" s="116">
        <f>J196-I196</f>
        <v>-23.8</v>
      </c>
      <c r="L196" s="116">
        <f>(J196*100)/I196</f>
        <v>40.335923790423664</v>
      </c>
    </row>
    <row r="197" spans="1:12" ht="15.75">
      <c r="A197" s="11" t="s">
        <v>165</v>
      </c>
      <c r="B197" s="72" t="s">
        <v>182</v>
      </c>
      <c r="C197" s="110" t="s">
        <v>46</v>
      </c>
      <c r="D197" s="110" t="s">
        <v>19</v>
      </c>
      <c r="E197" s="307"/>
      <c r="F197" s="308"/>
      <c r="G197" s="309"/>
      <c r="H197" s="110"/>
      <c r="I197" s="117">
        <f aca="true" t="shared" si="21" ref="I197:L198">I198</f>
        <v>425</v>
      </c>
      <c r="J197" s="117">
        <f t="shared" si="21"/>
        <v>310.73</v>
      </c>
      <c r="K197" s="117">
        <f t="shared" si="21"/>
        <v>-114.26999999999998</v>
      </c>
      <c r="L197" s="117">
        <f t="shared" si="21"/>
        <v>73.11294117647058</v>
      </c>
    </row>
    <row r="198" spans="1:12" ht="38.25">
      <c r="A198" s="13" t="s">
        <v>131</v>
      </c>
      <c r="B198" s="58" t="s">
        <v>182</v>
      </c>
      <c r="C198" s="135" t="s">
        <v>46</v>
      </c>
      <c r="D198" s="100" t="s">
        <v>19</v>
      </c>
      <c r="E198" s="248" t="s">
        <v>185</v>
      </c>
      <c r="F198" s="249"/>
      <c r="G198" s="252"/>
      <c r="H198" s="100"/>
      <c r="I198" s="114">
        <f t="shared" si="21"/>
        <v>425</v>
      </c>
      <c r="J198" s="114">
        <f t="shared" si="21"/>
        <v>310.73</v>
      </c>
      <c r="K198" s="114">
        <f t="shared" si="21"/>
        <v>-114.26999999999998</v>
      </c>
      <c r="L198" s="114">
        <f t="shared" si="21"/>
        <v>73.11294117647058</v>
      </c>
    </row>
    <row r="199" spans="1:12" ht="15.75">
      <c r="A199" s="16" t="s">
        <v>207</v>
      </c>
      <c r="B199" s="59" t="s">
        <v>182</v>
      </c>
      <c r="C199" s="136" t="s">
        <v>46</v>
      </c>
      <c r="D199" s="102" t="s">
        <v>19</v>
      </c>
      <c r="E199" s="278" t="s">
        <v>198</v>
      </c>
      <c r="F199" s="279"/>
      <c r="G199" s="280"/>
      <c r="H199" s="106"/>
      <c r="I199" s="115">
        <f>I200</f>
        <v>425</v>
      </c>
      <c r="J199" s="115">
        <f>J200</f>
        <v>310.73</v>
      </c>
      <c r="K199" s="116">
        <f t="shared" si="20"/>
        <v>-114.26999999999998</v>
      </c>
      <c r="L199" s="116">
        <f>(J199*100)/I199</f>
        <v>73.11294117647058</v>
      </c>
    </row>
    <row r="200" spans="1:12" ht="16.5" thickBot="1">
      <c r="A200" s="19" t="s">
        <v>211</v>
      </c>
      <c r="B200" s="59" t="s">
        <v>182</v>
      </c>
      <c r="C200" s="139" t="s">
        <v>46</v>
      </c>
      <c r="D200" s="125" t="s">
        <v>19</v>
      </c>
      <c r="E200" s="352" t="s">
        <v>198</v>
      </c>
      <c r="F200" s="353"/>
      <c r="G200" s="354"/>
      <c r="H200" s="125" t="s">
        <v>161</v>
      </c>
      <c r="I200" s="116">
        <v>425</v>
      </c>
      <c r="J200" s="116">
        <v>310.73</v>
      </c>
      <c r="K200" s="116">
        <f t="shared" si="20"/>
        <v>-114.26999999999998</v>
      </c>
      <c r="L200" s="116">
        <f>(J200*100)/I200</f>
        <v>73.11294117647058</v>
      </c>
    </row>
    <row r="201" spans="1:12" ht="18.75" thickBot="1">
      <c r="A201" s="142" t="s">
        <v>132</v>
      </c>
      <c r="B201" s="126" t="s">
        <v>182</v>
      </c>
      <c r="C201" s="138" t="s">
        <v>133</v>
      </c>
      <c r="D201" s="50"/>
      <c r="E201" s="346"/>
      <c r="F201" s="347"/>
      <c r="G201" s="348"/>
      <c r="H201" s="50"/>
      <c r="I201" s="111">
        <f>I202</f>
        <v>43</v>
      </c>
      <c r="J201" s="111">
        <f>J202</f>
        <v>26.57</v>
      </c>
      <c r="K201" s="111">
        <f>K202</f>
        <v>-16.43</v>
      </c>
      <c r="L201" s="111">
        <f>L202</f>
        <v>61.7906976744186</v>
      </c>
    </row>
    <row r="202" spans="1:12" ht="15.75">
      <c r="A202" s="11" t="s">
        <v>134</v>
      </c>
      <c r="B202" s="72" t="s">
        <v>182</v>
      </c>
      <c r="C202" s="109" t="s">
        <v>133</v>
      </c>
      <c r="D202" s="110" t="s">
        <v>9</v>
      </c>
      <c r="E202" s="355"/>
      <c r="F202" s="356"/>
      <c r="G202" s="357"/>
      <c r="H202" s="140"/>
      <c r="I202" s="118">
        <f>SUM(I203)</f>
        <v>43</v>
      </c>
      <c r="J202" s="118">
        <f>SUM(J203)</f>
        <v>26.57</v>
      </c>
      <c r="K202" s="118">
        <f>SUM(K203)</f>
        <v>-16.43</v>
      </c>
      <c r="L202" s="118">
        <f>SUM(L203)</f>
        <v>61.7906976744186</v>
      </c>
    </row>
    <row r="203" spans="1:12" ht="15.75">
      <c r="A203" s="13" t="s">
        <v>135</v>
      </c>
      <c r="B203" s="58" t="s">
        <v>182</v>
      </c>
      <c r="C203" s="135" t="s">
        <v>133</v>
      </c>
      <c r="D203" s="100" t="s">
        <v>9</v>
      </c>
      <c r="E203" s="248" t="s">
        <v>185</v>
      </c>
      <c r="F203" s="249"/>
      <c r="G203" s="252"/>
      <c r="H203" s="100"/>
      <c r="I203" s="114">
        <f>SUM(I205)</f>
        <v>43</v>
      </c>
      <c r="J203" s="114">
        <f>SUM(J205)</f>
        <v>26.57</v>
      </c>
      <c r="K203" s="114">
        <f>SUM(K205)</f>
        <v>-16.43</v>
      </c>
      <c r="L203" s="114">
        <f>SUM(L205)</f>
        <v>61.7906976744186</v>
      </c>
    </row>
    <row r="204" spans="1:12" ht="15.75">
      <c r="A204" s="153" t="s">
        <v>208</v>
      </c>
      <c r="B204" s="59" t="s">
        <v>182</v>
      </c>
      <c r="C204" s="136" t="s">
        <v>133</v>
      </c>
      <c r="D204" s="102" t="s">
        <v>9</v>
      </c>
      <c r="E204" s="250" t="s">
        <v>199</v>
      </c>
      <c r="F204" s="251"/>
      <c r="G204" s="315"/>
      <c r="H204" s="106"/>
      <c r="I204" s="115">
        <f>I205</f>
        <v>43</v>
      </c>
      <c r="J204" s="115">
        <f>J205</f>
        <v>26.57</v>
      </c>
      <c r="K204" s="115">
        <f>K205</f>
        <v>-16.43</v>
      </c>
      <c r="L204" s="115">
        <f>L205</f>
        <v>61.7906976744186</v>
      </c>
    </row>
    <row r="205" spans="1:12" ht="16.5" thickBot="1">
      <c r="A205" s="19" t="s">
        <v>215</v>
      </c>
      <c r="B205" s="59" t="s">
        <v>182</v>
      </c>
      <c r="C205" s="139" t="s">
        <v>133</v>
      </c>
      <c r="D205" s="125" t="s">
        <v>9</v>
      </c>
      <c r="E205" s="250" t="s">
        <v>199</v>
      </c>
      <c r="F205" s="251"/>
      <c r="G205" s="315"/>
      <c r="H205" s="125" t="s">
        <v>213</v>
      </c>
      <c r="I205" s="116">
        <v>43</v>
      </c>
      <c r="J205" s="116">
        <v>26.57</v>
      </c>
      <c r="K205" s="116">
        <f>J205-I205</f>
        <v>-16.43</v>
      </c>
      <c r="L205" s="116">
        <f>(J205*100)/I205</f>
        <v>61.7906976744186</v>
      </c>
    </row>
    <row r="206" spans="1:12" ht="18.75" thickBot="1">
      <c r="A206" s="197" t="s">
        <v>246</v>
      </c>
      <c r="B206" s="198" t="s">
        <v>182</v>
      </c>
      <c r="C206" s="199" t="s">
        <v>55</v>
      </c>
      <c r="D206" s="200"/>
      <c r="E206" s="358"/>
      <c r="F206" s="359"/>
      <c r="G206" s="360"/>
      <c r="H206" s="200"/>
      <c r="I206" s="201">
        <f>I207</f>
        <v>0</v>
      </c>
      <c r="J206" s="201">
        <f>J207</f>
        <v>0</v>
      </c>
      <c r="K206" s="201">
        <f>K207</f>
        <v>0</v>
      </c>
      <c r="L206" s="201" t="e">
        <f>L207</f>
        <v>#DIV/0!</v>
      </c>
    </row>
    <row r="207" spans="1:12" ht="15.75">
      <c r="A207" s="202" t="s">
        <v>247</v>
      </c>
      <c r="B207" s="186" t="s">
        <v>182</v>
      </c>
      <c r="C207" s="203" t="s">
        <v>55</v>
      </c>
      <c r="D207" s="203" t="s">
        <v>23</v>
      </c>
      <c r="E207" s="336"/>
      <c r="F207" s="337"/>
      <c r="G207" s="338"/>
      <c r="H207" s="203"/>
      <c r="I207" s="204">
        <f>I209</f>
        <v>0</v>
      </c>
      <c r="J207" s="204">
        <f>J209</f>
        <v>0</v>
      </c>
      <c r="K207" s="204">
        <f>K208</f>
        <v>0</v>
      </c>
      <c r="L207" s="204" t="e">
        <f>L208</f>
        <v>#DIV/0!</v>
      </c>
    </row>
    <row r="208" spans="1:12" ht="15.75">
      <c r="A208" s="174" t="s">
        <v>144</v>
      </c>
      <c r="B208" s="175" t="s">
        <v>182</v>
      </c>
      <c r="C208" s="176" t="s">
        <v>55</v>
      </c>
      <c r="D208" s="177" t="s">
        <v>23</v>
      </c>
      <c r="E208" s="314" t="s">
        <v>248</v>
      </c>
      <c r="F208" s="314"/>
      <c r="G208" s="314"/>
      <c r="H208" s="177"/>
      <c r="I208" s="178">
        <f>SUM(I210)</f>
        <v>0</v>
      </c>
      <c r="J208" s="178">
        <f>SUM(J210)</f>
        <v>0</v>
      </c>
      <c r="K208" s="178">
        <f>SUM(K210)</f>
        <v>0</v>
      </c>
      <c r="L208" s="178" t="e">
        <f>SUM(L210)</f>
        <v>#DIV/0!</v>
      </c>
    </row>
    <row r="209" spans="1:9" ht="25.5" hidden="1">
      <c r="A209" s="159" t="s">
        <v>249</v>
      </c>
      <c r="B209" s="160" t="s">
        <v>182</v>
      </c>
      <c r="C209" s="161" t="s">
        <v>55</v>
      </c>
      <c r="D209" s="162" t="s">
        <v>23</v>
      </c>
      <c r="E209" s="339" t="s">
        <v>250</v>
      </c>
      <c r="F209" s="340"/>
      <c r="G209" s="341"/>
      <c r="H209" s="164"/>
      <c r="I209" s="165">
        <f>I210</f>
        <v>0</v>
      </c>
    </row>
    <row r="210" spans="1:12" ht="16.5" thickBot="1">
      <c r="A210" s="166" t="s">
        <v>168</v>
      </c>
      <c r="B210" s="160" t="s">
        <v>182</v>
      </c>
      <c r="C210" s="167" t="s">
        <v>55</v>
      </c>
      <c r="D210" s="163" t="s">
        <v>23</v>
      </c>
      <c r="E210" s="342" t="s">
        <v>250</v>
      </c>
      <c r="F210" s="343"/>
      <c r="G210" s="344"/>
      <c r="H210" s="163" t="s">
        <v>167</v>
      </c>
      <c r="I210" s="168">
        <v>0</v>
      </c>
      <c r="J210" s="168">
        <v>0</v>
      </c>
      <c r="K210" s="168">
        <f>J210-I210</f>
        <v>0</v>
      </c>
      <c r="L210" s="168" t="e">
        <f>(J210*100)/I210</f>
        <v>#DIV/0!</v>
      </c>
    </row>
    <row r="211" spans="1:12" ht="18.75" thickBot="1">
      <c r="A211" s="142" t="s">
        <v>30</v>
      </c>
      <c r="B211" s="126" t="s">
        <v>182</v>
      </c>
      <c r="C211" s="138" t="s">
        <v>231</v>
      </c>
      <c r="D211" s="50"/>
      <c r="E211" s="346"/>
      <c r="F211" s="347"/>
      <c r="G211" s="348"/>
      <c r="H211" s="50"/>
      <c r="I211" s="111">
        <f>I212+I227</f>
        <v>0</v>
      </c>
      <c r="J211" s="111">
        <f>J212</f>
        <v>0</v>
      </c>
      <c r="K211" s="111">
        <f>K212</f>
        <v>0</v>
      </c>
      <c r="L211" s="111" t="e">
        <f>L212</f>
        <v>#DIV/0!</v>
      </c>
    </row>
    <row r="212" spans="1:12" ht="15.75">
      <c r="A212" s="11" t="s">
        <v>232</v>
      </c>
      <c r="B212" s="72" t="s">
        <v>182</v>
      </c>
      <c r="C212" s="109" t="s">
        <v>231</v>
      </c>
      <c r="D212" s="110" t="s">
        <v>9</v>
      </c>
      <c r="E212" s="355"/>
      <c r="F212" s="356"/>
      <c r="G212" s="357"/>
      <c r="H212" s="140"/>
      <c r="I212" s="118">
        <f>SUM(I214)</f>
        <v>0</v>
      </c>
      <c r="J212" s="118">
        <f>SUM(J214)</f>
        <v>0</v>
      </c>
      <c r="K212" s="118">
        <f>SUM(K214)</f>
        <v>0</v>
      </c>
      <c r="L212" s="118" t="e">
        <f>SUM(L214)</f>
        <v>#DIV/0!</v>
      </c>
    </row>
    <row r="213" spans="1:12" ht="15.75">
      <c r="A213" s="159" t="s">
        <v>233</v>
      </c>
      <c r="B213" s="160" t="s">
        <v>27</v>
      </c>
      <c r="C213" s="161" t="s">
        <v>231</v>
      </c>
      <c r="D213" s="162" t="s">
        <v>9</v>
      </c>
      <c r="E213" s="335" t="s">
        <v>234</v>
      </c>
      <c r="F213" s="335"/>
      <c r="G213" s="335"/>
      <c r="H213" s="164"/>
      <c r="I213" s="165">
        <f>I214</f>
        <v>0</v>
      </c>
      <c r="J213" s="165">
        <f>J214</f>
        <v>0</v>
      </c>
      <c r="K213" s="165">
        <f>K214</f>
        <v>0</v>
      </c>
      <c r="L213" s="165" t="e">
        <f>L214</f>
        <v>#DIV/0!</v>
      </c>
    </row>
    <row r="214" spans="1:12" ht="15.75">
      <c r="A214" s="166" t="s">
        <v>235</v>
      </c>
      <c r="B214" s="160" t="s">
        <v>182</v>
      </c>
      <c r="C214" s="167" t="s">
        <v>231</v>
      </c>
      <c r="D214" s="163" t="s">
        <v>9</v>
      </c>
      <c r="E214" s="335" t="s">
        <v>234</v>
      </c>
      <c r="F214" s="335"/>
      <c r="G214" s="335"/>
      <c r="H214" s="163" t="s">
        <v>236</v>
      </c>
      <c r="I214" s="168">
        <v>0</v>
      </c>
      <c r="J214" s="168">
        <v>0</v>
      </c>
      <c r="K214" s="116">
        <f>J214-I214</f>
        <v>0</v>
      </c>
      <c r="L214" s="116" t="e">
        <f>(J214*100)/I214</f>
        <v>#DIV/0!</v>
      </c>
    </row>
    <row r="215" spans="1:12" ht="21" thickBot="1">
      <c r="A215" s="61" t="s">
        <v>137</v>
      </c>
      <c r="B215" s="62"/>
      <c r="C215" s="63"/>
      <c r="D215" s="63"/>
      <c r="E215" s="64"/>
      <c r="F215" s="64"/>
      <c r="G215" s="64"/>
      <c r="H215" s="64"/>
      <c r="I215" s="143">
        <f>I201+I187+I100+I88+I51+I47+I20+I211+I206</f>
        <v>14082.080000000002</v>
      </c>
      <c r="J215" s="143">
        <f>J201+J187+J100+J88+J51+J47+J20+J211+J206</f>
        <v>10100.609</v>
      </c>
      <c r="K215" s="143">
        <f>J215-I215</f>
        <v>-3981.4710000000014</v>
      </c>
      <c r="L215" s="143">
        <f>(J215*100)/I215</f>
        <v>71.72668384215967</v>
      </c>
    </row>
  </sheetData>
  <sheetProtection/>
  <mergeCells count="120">
    <mergeCell ref="E196:G196"/>
    <mergeCell ref="E44:G44"/>
    <mergeCell ref="E45:G45"/>
    <mergeCell ref="E46:G46"/>
    <mergeCell ref="E136:G136"/>
    <mergeCell ref="E62:G62"/>
    <mergeCell ref="E135:G135"/>
    <mergeCell ref="E187:G187"/>
    <mergeCell ref="E120:G120"/>
    <mergeCell ref="E92:G92"/>
    <mergeCell ref="E212:G212"/>
    <mergeCell ref="E59:G59"/>
    <mergeCell ref="E60:G60"/>
    <mergeCell ref="E61:G61"/>
    <mergeCell ref="E199:G199"/>
    <mergeCell ref="E206:G206"/>
    <mergeCell ref="E205:G205"/>
    <mergeCell ref="E202:G202"/>
    <mergeCell ref="E195:G195"/>
    <mergeCell ref="E200:G200"/>
    <mergeCell ref="E214:G214"/>
    <mergeCell ref="E99:G99"/>
    <mergeCell ref="E141:G141"/>
    <mergeCell ref="E50:G50"/>
    <mergeCell ref="E197:G197"/>
    <mergeCell ref="E90:G90"/>
    <mergeCell ref="E65:G65"/>
    <mergeCell ref="E64:G64"/>
    <mergeCell ref="E109:G109"/>
    <mergeCell ref="E211:G211"/>
    <mergeCell ref="E213:G213"/>
    <mergeCell ref="E207:G207"/>
    <mergeCell ref="E208:G208"/>
    <mergeCell ref="E209:G209"/>
    <mergeCell ref="E210:G210"/>
    <mergeCell ref="E189:G189"/>
    <mergeCell ref="E194:G194"/>
    <mergeCell ref="E201:G201"/>
    <mergeCell ref="E203:G203"/>
    <mergeCell ref="E193:G193"/>
    <mergeCell ref="E198:G198"/>
    <mergeCell ref="E63:G63"/>
    <mergeCell ref="E89:G89"/>
    <mergeCell ref="E123:G123"/>
    <mergeCell ref="E204:G204"/>
    <mergeCell ref="E190:G190"/>
    <mergeCell ref="E110:G110"/>
    <mergeCell ref="E111:G111"/>
    <mergeCell ref="E140:G140"/>
    <mergeCell ref="E121:G121"/>
    <mergeCell ref="E188:G188"/>
    <mergeCell ref="E113:G113"/>
    <mergeCell ref="E119:G119"/>
    <mergeCell ref="E106:G106"/>
    <mergeCell ref="E192:G192"/>
    <mergeCell ref="E191:G191"/>
    <mergeCell ref="E137:G137"/>
    <mergeCell ref="E138:G138"/>
    <mergeCell ref="E139:G139"/>
    <mergeCell ref="E118:G118"/>
    <mergeCell ref="E116:G116"/>
    <mergeCell ref="E91:G91"/>
    <mergeCell ref="E122:G122"/>
    <mergeCell ref="E101:G101"/>
    <mergeCell ref="E108:G108"/>
    <mergeCell ref="E38:G38"/>
    <mergeCell ref="E66:G66"/>
    <mergeCell ref="E67:G67"/>
    <mergeCell ref="E57:G57"/>
    <mergeCell ref="E107:G107"/>
    <mergeCell ref="E49:G49"/>
    <mergeCell ref="E48:G48"/>
    <mergeCell ref="E40:G40"/>
    <mergeCell ref="E41:G41"/>
    <mergeCell ref="E42:G42"/>
    <mergeCell ref="E36:G36"/>
    <mergeCell ref="E37:G37"/>
    <mergeCell ref="E43:G43"/>
    <mergeCell ref="E28:G28"/>
    <mergeCell ref="E31:G31"/>
    <mergeCell ref="E105:G105"/>
    <mergeCell ref="E58:G58"/>
    <mergeCell ref="E100:G100"/>
    <mergeCell ref="E88:G88"/>
    <mergeCell ref="E47:G47"/>
    <mergeCell ref="E29:G29"/>
    <mergeCell ref="E30:G30"/>
    <mergeCell ref="E23:G23"/>
    <mergeCell ref="A13:A18"/>
    <mergeCell ref="I2:L3"/>
    <mergeCell ref="L16:L18"/>
    <mergeCell ref="E27:G27"/>
    <mergeCell ref="E39:G39"/>
    <mergeCell ref="E25:G25"/>
    <mergeCell ref="E22:G22"/>
    <mergeCell ref="D13:D18"/>
    <mergeCell ref="E13:G18"/>
    <mergeCell ref="E32:G32"/>
    <mergeCell ref="E51:G51"/>
    <mergeCell ref="B1:I1"/>
    <mergeCell ref="B4:I4"/>
    <mergeCell ref="C13:C18"/>
    <mergeCell ref="B13:B18"/>
    <mergeCell ref="A9:L11"/>
    <mergeCell ref="I13:L15"/>
    <mergeCell ref="I16:I18"/>
    <mergeCell ref="J16:J18"/>
    <mergeCell ref="K16:K18"/>
    <mergeCell ref="H13:H18"/>
    <mergeCell ref="B6:I7"/>
    <mergeCell ref="E98:G98"/>
    <mergeCell ref="E103:G103"/>
    <mergeCell ref="E104:G104"/>
    <mergeCell ref="E26:G26"/>
    <mergeCell ref="E20:G20"/>
    <mergeCell ref="E19:G19"/>
    <mergeCell ref="E34:G34"/>
    <mergeCell ref="E35:G35"/>
    <mergeCell ref="E21:G21"/>
    <mergeCell ref="E24:G24"/>
  </mergeCells>
  <printOptions horizontalCentered="1"/>
  <pageMargins left="0.1968503937007874" right="0.1968503937007874" top="0.3937007874015748" bottom="0.1968503937007874" header="0.31496062992125984" footer="0.2362204724409449"/>
  <pageSetup fitToHeight="0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2018-10-25T13:42:09Z</cp:lastPrinted>
  <dcterms:created xsi:type="dcterms:W3CDTF">2008-09-30T08:48:41Z</dcterms:created>
  <dcterms:modified xsi:type="dcterms:W3CDTF">2020-10-07T11:46:27Z</dcterms:modified>
  <cp:category/>
  <cp:version/>
  <cp:contentType/>
  <cp:contentStatus/>
</cp:coreProperties>
</file>